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Z:\Brend\WEB\Sadrzaj_za_Web\2024\HTZ.hr\Nabava\"/>
    </mc:Choice>
  </mc:AlternateContent>
  <xr:revisionPtr revIDLastSave="0" documentId="8_{768CDF24-E6AF-4F78-9509-09A6CFD35266}" xr6:coauthVersionLast="47" xr6:coauthVersionMax="47" xr10:uidLastSave="{00000000-0000-0000-0000-000000000000}"/>
  <bookViews>
    <workbookView xWindow="22932" yWindow="-108" windowWidth="23256" windowHeight="12576" xr2:uid="{E6907628-3982-4C28-AC3C-CF848270FC10}"/>
  </bookViews>
  <sheets>
    <sheet name="Plan nabave 2024" sheetId="1" r:id="rId1"/>
    <sheet name="Sheet2" sheetId="2" state="hidden" r:id="rId2"/>
  </sheets>
  <definedNames>
    <definedName name="_xlnm._FilterDatabase" localSheetId="0" hidden="1">'Plan nabave 2024'!$A$1:$Q$199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2" i="1" l="1"/>
  <c r="L152" i="1" s="1"/>
  <c r="H152" i="1"/>
  <c r="L151" i="1"/>
  <c r="L150" i="1"/>
  <c r="L149" i="1"/>
  <c r="L148" i="1"/>
  <c r="L147" i="1"/>
  <c r="L146" i="1"/>
  <c r="L145" i="1"/>
  <c r="L144" i="1"/>
  <c r="J143" i="1"/>
  <c r="L143" i="1" s="1"/>
  <c r="H143" i="1"/>
  <c r="I139" i="1"/>
  <c r="J139" i="1" s="1"/>
  <c r="I138" i="1"/>
  <c r="J138" i="1" s="1"/>
  <c r="I137" i="1"/>
  <c r="I136" i="1"/>
  <c r="J134" i="1"/>
  <c r="I134" i="1"/>
  <c r="L133" i="1"/>
  <c r="L132" i="1"/>
  <c r="L134" i="1" l="1"/>
  <c r="J17" i="1"/>
  <c r="J12" i="1"/>
  <c r="L12" i="1" s="1"/>
  <c r="L199" i="1"/>
  <c r="J154" i="1"/>
  <c r="L154" i="1" s="1"/>
  <c r="J121" i="1"/>
  <c r="L178" i="1"/>
  <c r="I178" i="1"/>
  <c r="L194" i="1" l="1"/>
  <c r="J192" i="1"/>
  <c r="L192" i="1" s="1"/>
  <c r="L190" i="1"/>
  <c r="J187" i="1"/>
  <c r="L187" i="1" s="1"/>
  <c r="J184" i="1"/>
  <c r="L184" i="1" s="1"/>
  <c r="L182" i="1"/>
  <c r="I182" i="1"/>
  <c r="L181" i="1"/>
  <c r="L180" i="1"/>
  <c r="I177" i="1"/>
  <c r="I176" i="1"/>
  <c r="L174" i="1"/>
  <c r="J175" i="1" l="1"/>
  <c r="L175" i="1" s="1"/>
  <c r="K168" i="1"/>
  <c r="J168" i="1"/>
  <c r="H172" i="1"/>
  <c r="L87" i="1"/>
  <c r="L65" i="1" l="1"/>
  <c r="I65" i="1"/>
  <c r="L121" i="1" l="1"/>
  <c r="J163" i="1" l="1"/>
  <c r="L163" i="1" s="1"/>
  <c r="L168" i="1"/>
  <c r="J125" i="1"/>
  <c r="L125" i="1" s="1"/>
  <c r="J117" i="1"/>
  <c r="J112" i="1"/>
  <c r="L112" i="1" s="1"/>
  <c r="J110" i="1"/>
  <c r="L110" i="1" s="1"/>
  <c r="I75" i="1"/>
  <c r="I80" i="1"/>
  <c r="I81" i="1"/>
  <c r="I74" i="1"/>
  <c r="I79" i="1"/>
  <c r="H82" i="1"/>
  <c r="I82" i="1" s="1"/>
  <c r="I83" i="1"/>
  <c r="I84" i="1"/>
  <c r="I85" i="1"/>
  <c r="I69" i="1"/>
  <c r="I71" i="1"/>
  <c r="I72" i="1"/>
  <c r="I73" i="1"/>
  <c r="L58" i="1"/>
  <c r="J56" i="1"/>
  <c r="L56" i="1" s="1"/>
  <c r="L55" i="1"/>
  <c r="J49" i="1"/>
  <c r="L49" i="1" s="1"/>
  <c r="J37" i="1"/>
  <c r="L37" i="1" s="1"/>
  <c r="I28" i="1"/>
  <c r="I29" i="1"/>
  <c r="H171" i="1"/>
  <c r="H170" i="1"/>
  <c r="H169" i="1"/>
  <c r="H168" i="1"/>
  <c r="H167" i="1"/>
  <c r="H166" i="1"/>
  <c r="H165" i="1"/>
  <c r="H164" i="1"/>
  <c r="H163" i="1"/>
  <c r="L162" i="1"/>
  <c r="H162" i="1"/>
  <c r="L161" i="1"/>
  <c r="H161" i="1"/>
  <c r="L160" i="1"/>
  <c r="H160" i="1"/>
  <c r="L159" i="1"/>
  <c r="H159" i="1"/>
  <c r="L157" i="1"/>
  <c r="L156" i="1"/>
  <c r="L129" i="1"/>
  <c r="L128" i="1"/>
  <c r="L124" i="1"/>
  <c r="L120" i="1"/>
  <c r="L119" i="1"/>
  <c r="L117" i="1"/>
  <c r="L108" i="1"/>
  <c r="L107" i="1"/>
  <c r="H107" i="1"/>
  <c r="L106" i="1"/>
  <c r="H106" i="1"/>
  <c r="L105" i="1"/>
  <c r="H105" i="1"/>
  <c r="L104" i="1"/>
  <c r="H104" i="1"/>
  <c r="L103" i="1"/>
  <c r="H103" i="1"/>
  <c r="L102" i="1"/>
  <c r="H102" i="1"/>
  <c r="L101" i="1"/>
  <c r="H101" i="1"/>
  <c r="L100" i="1"/>
  <c r="H100" i="1"/>
  <c r="L99" i="1"/>
  <c r="H99" i="1"/>
  <c r="L98" i="1"/>
  <c r="H98" i="1"/>
  <c r="L97" i="1"/>
  <c r="H97" i="1"/>
  <c r="L96" i="1"/>
  <c r="H96" i="1"/>
  <c r="L95" i="1"/>
  <c r="H95" i="1"/>
  <c r="L94" i="1"/>
  <c r="H94" i="1"/>
  <c r="L93" i="1"/>
  <c r="H93" i="1"/>
  <c r="L92" i="1"/>
  <c r="H92" i="1"/>
  <c r="L91" i="1"/>
  <c r="H91" i="1"/>
  <c r="L90" i="1"/>
  <c r="H90" i="1"/>
  <c r="L89" i="1"/>
  <c r="H89" i="1"/>
  <c r="L86" i="1"/>
  <c r="I86" i="1"/>
  <c r="H78" i="1"/>
  <c r="H77" i="1"/>
  <c r="H76" i="1"/>
  <c r="L66" i="1"/>
  <c r="I64" i="1"/>
  <c r="J63" i="1" s="1"/>
  <c r="L63" i="1" s="1"/>
  <c r="L61" i="1"/>
  <c r="L60" i="1"/>
  <c r="H51" i="1"/>
  <c r="H50" i="1"/>
  <c r="H49" i="1"/>
  <c r="L48" i="1"/>
  <c r="H48" i="1"/>
  <c r="L47" i="1"/>
  <c r="H47" i="1"/>
  <c r="L46" i="1"/>
  <c r="H46" i="1"/>
  <c r="L45" i="1"/>
  <c r="H45" i="1"/>
  <c r="L44" i="1"/>
  <c r="H44" i="1"/>
  <c r="L43" i="1"/>
  <c r="H43" i="1"/>
  <c r="H41" i="1"/>
  <c r="L40" i="1"/>
  <c r="H40" i="1"/>
  <c r="L39" i="1"/>
  <c r="H39" i="1"/>
  <c r="L38" i="1"/>
  <c r="H38" i="1"/>
  <c r="H37" i="1"/>
  <c r="L36" i="1"/>
  <c r="H36" i="1"/>
  <c r="L35" i="1"/>
  <c r="H35" i="1"/>
  <c r="L34" i="1"/>
  <c r="H34" i="1"/>
  <c r="L33" i="1"/>
  <c r="H33" i="1"/>
  <c r="L32" i="1"/>
  <c r="H32" i="1"/>
  <c r="L31" i="1"/>
  <c r="H31" i="1"/>
  <c r="L30" i="1"/>
  <c r="H30" i="1"/>
  <c r="L29" i="1"/>
  <c r="L26" i="1"/>
  <c r="L25" i="1"/>
  <c r="L24" i="1"/>
  <c r="L23" i="1"/>
  <c r="L22" i="1"/>
  <c r="L3" i="1"/>
  <c r="H10" i="1"/>
  <c r="I10" i="1" s="1"/>
  <c r="H9" i="1"/>
  <c r="I9" i="1" s="1"/>
  <c r="J9" i="1" s="1"/>
  <c r="L9" i="1" s="1"/>
  <c r="L4" i="1"/>
  <c r="L5" i="1"/>
  <c r="L6" i="1"/>
  <c r="L7" i="1"/>
  <c r="J28" i="1" l="1"/>
  <c r="L28" i="1" s="1"/>
  <c r="J68" i="1"/>
  <c r="L68" i="1" s="1"/>
  <c r="J74" i="1"/>
  <c r="L7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Nina Pajeska</author>
  </authors>
  <commentList>
    <comment ref="G135" authorId="0" shapeId="0" xr:uid="{13563CB3-DBC9-46F8-8315-C61E6C496C2F}">
      <text>
        <r>
          <rPr>
            <b/>
            <sz val="9"/>
            <color indexed="81"/>
            <rFont val="Tahoma"/>
            <family val="2"/>
            <charset val="238"/>
          </rPr>
          <t>Nina Pajeska:</t>
        </r>
        <r>
          <rPr>
            <sz val="9"/>
            <color indexed="81"/>
            <rFont val="Tahoma"/>
            <family val="2"/>
            <charset val="238"/>
          </rPr>
          <t xml:space="preserve">
neodređeno</t>
        </r>
      </text>
    </comment>
  </commentList>
</comments>
</file>

<file path=xl/sharedStrings.xml><?xml version="1.0" encoding="utf-8"?>
<sst xmlns="http://schemas.openxmlformats.org/spreadsheetml/2006/main" count="2468" uniqueCount="875">
  <si>
    <t>RB</t>
  </si>
  <si>
    <t>OP
POZICIJA</t>
  </si>
  <si>
    <t>NAZIV AKTIVNOSTI IZ OPERATIVNOG PLANA</t>
  </si>
  <si>
    <t>PREDMET NABAVE</t>
  </si>
  <si>
    <t>RAZDOBLJE U KOJEM SE PLANIRA POKRENUTI POSTUPAK NABAVE</t>
  </si>
  <si>
    <t>PLANIRANI ROK TRAJANJA UGOVORA</t>
  </si>
  <si>
    <t>UKUPNA PROCIJENJENA VRIJEDNOST NABAVE S  PDV-om U EUR</t>
  </si>
  <si>
    <t>VRSTA POSTUPKA NABAVE 
(pragovi su bez PDV-a)</t>
  </si>
  <si>
    <t>IZUZEĆA kod direktne pogodbe</t>
  </si>
  <si>
    <t>VRSTA UGOVORA KOJI SE PLANIRA SKLOPITI</t>
  </si>
  <si>
    <t>Odjel za istraživanje tržišta i analitiku</t>
  </si>
  <si>
    <t>Odjel za razvoj proizvoda</t>
  </si>
  <si>
    <t>Odjel za EU i srodne projekte</t>
  </si>
  <si>
    <t>Kongresni odjel</t>
  </si>
  <si>
    <t>Odjel za brend</t>
  </si>
  <si>
    <t>Odjel za planiranje i promociju na tržištima</t>
  </si>
  <si>
    <t>Odjel za online oglašavanje</t>
  </si>
  <si>
    <t>Odjel za globalni PR</t>
  </si>
  <si>
    <t>Odjel za domaći PR</t>
  </si>
  <si>
    <t>Odjel za udružene i strateške projekte</t>
  </si>
  <si>
    <t>Odjel za posebne marketinške projekte</t>
  </si>
  <si>
    <t>Odjel za međunarodnu suradnju</t>
  </si>
  <si>
    <t>Odjel za sajmove i poslovne radionice</t>
  </si>
  <si>
    <t>Odjel za posebne prezentacije i događanja</t>
  </si>
  <si>
    <t>Odjel za produkciju</t>
  </si>
  <si>
    <t>Odjel za internetske stranice</t>
  </si>
  <si>
    <t>Odjel za eVisitor i aplikativna rješenja</t>
  </si>
  <si>
    <t>Odjel za potporu i koordinaciju TZ-a</t>
  </si>
  <si>
    <t>Stručna služba za financije i računovodstvo</t>
  </si>
  <si>
    <t>Odjel za informatičku podršku</t>
  </si>
  <si>
    <t>Stručna služba za opće poslove i nabavu</t>
  </si>
  <si>
    <t xml:space="preserve">Stručna služba za pravne poslove i razvoj ljudskih resursa </t>
  </si>
  <si>
    <t>Ured direktora</t>
  </si>
  <si>
    <t>Odjel za mrežu predstavništava</t>
  </si>
  <si>
    <t>1.2.1.1.</t>
  </si>
  <si>
    <t>TEMELJNA TURISTIČKA STATISTIKA HRVATSKE</t>
  </si>
  <si>
    <t>1.2.1.2.</t>
  </si>
  <si>
    <t xml:space="preserve">ANALIZE S PODRUČJA TURIZMA
KALENDAR PRAZNIKA, PREGLED IZRAVNE ZRAČNE POVEZANOSTI, TRŽIŠNI PROFILI, TEMATSKE ANALIZE, AD HOD IZVJEŠĆA </t>
  </si>
  <si>
    <t>1.2.2.1.</t>
  </si>
  <si>
    <t>Projekt "Benchmarking poslovanja subjekata u turizmu"</t>
  </si>
  <si>
    <t>1.2.2.2.</t>
  </si>
  <si>
    <t>Suradnja s međunarodnim istitucijama u području istraživanja tržišta</t>
  </si>
  <si>
    <t>1.2.2.3.</t>
  </si>
  <si>
    <t>TOMAS Hrvatska</t>
  </si>
  <si>
    <t>1.2.2.4.</t>
  </si>
  <si>
    <t>TOMAS Nautika</t>
  </si>
  <si>
    <t>1.2.3.1.</t>
  </si>
  <si>
    <t>Analiza karakteristika obiteljskog smještaja kao podloga za brendiranje obiteljskog smještaja</t>
  </si>
  <si>
    <t>1.2.3.2.</t>
  </si>
  <si>
    <t>Brand tracking</t>
  </si>
  <si>
    <t>1.2.3.3.</t>
  </si>
  <si>
    <t xml:space="preserve">Istraživanje- Pozicija Hrvatske na emitivnom tržištu Češke </t>
  </si>
  <si>
    <t>1.2.3.4.</t>
  </si>
  <si>
    <t>Testiranje prijedloga novog komunikacijskog kocepta - Big Idea</t>
  </si>
  <si>
    <t>1.2.3.5.</t>
  </si>
  <si>
    <t>TravelSat Pulse usluga - MMGY TCI Research</t>
  </si>
  <si>
    <t>1.2.3.6.</t>
  </si>
  <si>
    <t>Izrada priručnika/metodologije za procjenu učinaka događanja</t>
  </si>
  <si>
    <t>1.3.1.1.</t>
  </si>
  <si>
    <t>Mjerenje  učinkovitosti integriranih komunikacijskih aktivnosti HTZ</t>
  </si>
  <si>
    <t>2.1.1.1.</t>
  </si>
  <si>
    <t>Resursi i proizvodi aktivnog, pustolovnog i cikloturizma- opći</t>
  </si>
  <si>
    <t>2.2.1.1.</t>
  </si>
  <si>
    <t>Suradnja na projektu „Suncokret ruralnog turizma Hrvatske“</t>
  </si>
  <si>
    <t>2.2.1.2.</t>
  </si>
  <si>
    <t xml:space="preserve">Projekti razvoja održivog turizma </t>
  </si>
  <si>
    <t>2.2.2.1.</t>
  </si>
  <si>
    <t>Suradnja s udruženjem jedinstvenih hrvatskih hotela</t>
  </si>
  <si>
    <t>2.2.2.2.</t>
  </si>
  <si>
    <t>Venezia luxury Travelux Club</t>
  </si>
  <si>
    <t>2.2.2.3.</t>
  </si>
  <si>
    <t xml:space="preserve">ILTM North America </t>
  </si>
  <si>
    <t>2.2.2.4.</t>
  </si>
  <si>
    <t>Suradnja s HGK u promociji luksuznog turizma na sajmu ILTM Cannes</t>
  </si>
  <si>
    <t>2.2.2.5.</t>
  </si>
  <si>
    <t>Suradnja s LUXBE</t>
  </si>
  <si>
    <t>2.2.2.6.</t>
  </si>
  <si>
    <t xml:space="preserve">Razvoj premium/luxury ponude </t>
  </si>
  <si>
    <t>2.2.2.7.</t>
  </si>
  <si>
    <t>Loop spring Lošinj - Partnership with CNTB</t>
  </si>
  <si>
    <t>2.2.3.1.</t>
  </si>
  <si>
    <t xml:space="preserve">Suradnja s Michelinom - selekcija i PR aktivnosti </t>
  </si>
  <si>
    <t>2.2.3.2.</t>
  </si>
  <si>
    <t>Suradnja s Michelinom</t>
  </si>
  <si>
    <t>2.2.3.3.</t>
  </si>
  <si>
    <t>Suradnja s Gault &amp; Millau</t>
  </si>
  <si>
    <t>2.2.3.4.</t>
  </si>
  <si>
    <t>Suradnja s udrugom JRE Hrvatska na izdavanju nacionalnog JRE vodiča</t>
  </si>
  <si>
    <t>2.2.3.5.</t>
  </si>
  <si>
    <t>Suradnja s JRE Hrvatska</t>
  </si>
  <si>
    <t>2.2.3.6.</t>
  </si>
  <si>
    <t xml:space="preserve"> Podrška eno-gastro događanjima u RH</t>
  </si>
  <si>
    <t>2.2.3.7.</t>
  </si>
  <si>
    <t>Suradnja s The world's 50 best restaurants</t>
  </si>
  <si>
    <t>2.2.3.8.</t>
  </si>
  <si>
    <t>Označavanje kvalitete eno-gastro ponude - opći</t>
  </si>
  <si>
    <t>2.3.1.1.</t>
  </si>
  <si>
    <t xml:space="preserve">Podrška projektima kulturnog turizma </t>
  </si>
  <si>
    <t>2.3.1.2.</t>
  </si>
  <si>
    <t>Podrška promociji filmskog turizma</t>
  </si>
  <si>
    <t>2.3.1.3.</t>
  </si>
  <si>
    <t>Podrška projektima kulturnog turizma- opći</t>
  </si>
  <si>
    <t>2.3.2.1.</t>
  </si>
  <si>
    <t>Suradnja na organizaciji HTI konferencije</t>
  </si>
  <si>
    <t>3.4.4.3.</t>
  </si>
  <si>
    <t>Poslovne suradnje kongresnog odjela</t>
  </si>
  <si>
    <t>3.5.2.3.</t>
  </si>
  <si>
    <t>3.6.3.1.</t>
  </si>
  <si>
    <t>Inspekcijska putovanja poslovnog turizma</t>
  </si>
  <si>
    <t>5.1.2.1.</t>
  </si>
  <si>
    <t>Članarine i suradnje s međunarodnim udruženjima poslovnog turizma: ICCA,  Alijansa nacionalnih kongresnih ureda Europe i ECM</t>
  </si>
  <si>
    <t>3.7.1.1.</t>
  </si>
  <si>
    <t>Produkcija materijala za promotivne kampanje</t>
  </si>
  <si>
    <t>3.7.1.2.</t>
  </si>
  <si>
    <t>Produkcija materijala za novi krovni komunikacijski koncept</t>
  </si>
  <si>
    <t>3.7.1.3.</t>
  </si>
  <si>
    <t>Produkcija materijala za kampanju Mjesec hrvatskog turizma</t>
  </si>
  <si>
    <t>3.7.1.4.</t>
  </si>
  <si>
    <t>Foto i video snimanje UNESCO nematerijalne i materijalne baštine</t>
  </si>
  <si>
    <t>3.7.1.5.</t>
  </si>
  <si>
    <t>Produkcija materijala za oglašavanje kampanje Hrvatske turističke kartice</t>
  </si>
  <si>
    <t>3.7.1.6.</t>
  </si>
  <si>
    <t>Foto i video snimanje destinacija</t>
  </si>
  <si>
    <t>3.7.1.7.</t>
  </si>
  <si>
    <t>Foto i video snimanje turističkih proizvoda</t>
  </si>
  <si>
    <t>3.7.1.8.</t>
  </si>
  <si>
    <t>VR šetnja - snimanje zračnih 360 panorama i izrada web aplikacije</t>
  </si>
  <si>
    <t>3.7.1.9.</t>
  </si>
  <si>
    <t>Produkcija materijala za sajmove i posebne prezentacije</t>
  </si>
  <si>
    <t>3.7.1.10.</t>
  </si>
  <si>
    <t>Produkcija dodatnih promotivnih materijala</t>
  </si>
  <si>
    <t>3.7.2.1.</t>
  </si>
  <si>
    <t>Opće brošure</t>
  </si>
  <si>
    <t>3.7.2.1.1.</t>
  </si>
  <si>
    <t>Image brošura sukladno novom krovnom komunikacijskom konceptu</t>
  </si>
  <si>
    <t>3.7.2.1.2.</t>
  </si>
  <si>
    <t>Turističke informacije sukladno novom krovnom komunikacijskom konceptu</t>
  </si>
  <si>
    <t>3.7.2.1.3.</t>
  </si>
  <si>
    <t>Brošura Slavonija</t>
  </si>
  <si>
    <t>3.7.2.2.</t>
  </si>
  <si>
    <t>Brošure po proizvodima</t>
  </si>
  <si>
    <t>3.7.2.2.1.</t>
  </si>
  <si>
    <t>Kamping brošura</t>
  </si>
  <si>
    <t>3.7.2.2.2.</t>
  </si>
  <si>
    <t xml:space="preserve">Eno-gastro brošura </t>
  </si>
  <si>
    <t>3.7.2.2.3.</t>
  </si>
  <si>
    <t>Brošura za kulturni turizam sukladno novom krovnom komunikacijskom konceptu</t>
  </si>
  <si>
    <t>3.7.2.2.4.</t>
  </si>
  <si>
    <t>Cestovna karta</t>
  </si>
  <si>
    <t>3.7.2.2.5.</t>
  </si>
  <si>
    <t>Nautička brošura</t>
  </si>
  <si>
    <t>3.7.2.3.</t>
  </si>
  <si>
    <t>Usluge prijevoda tekstova za potrebe izrade brošura</t>
  </si>
  <si>
    <t>3.7.4.1.</t>
  </si>
  <si>
    <t xml:space="preserve">Nabava suvenira za široku upotrebu </t>
  </si>
  <si>
    <t>3.7.4.2.</t>
  </si>
  <si>
    <t>Nabava suvenira za ciljanu upotrebu</t>
  </si>
  <si>
    <t>3.7.4.3.</t>
  </si>
  <si>
    <t>Protokolarni pokloni</t>
  </si>
  <si>
    <t>3.9.1.1.</t>
  </si>
  <si>
    <t>Mjesečno održavanje multimedijalne banke</t>
  </si>
  <si>
    <t>3.9.1.2.</t>
  </si>
  <si>
    <t>Nadogradnja multimedijalne banke</t>
  </si>
  <si>
    <t>3.7.3.1.</t>
  </si>
  <si>
    <t>Produkcija sadržaja za web stranicu croatia.hr</t>
  </si>
  <si>
    <t>3.8.1.1.</t>
  </si>
  <si>
    <t>Razvoj internetskih stranica- redovni</t>
  </si>
  <si>
    <t>3.8.1.1.1.</t>
  </si>
  <si>
    <t>Web-registracija domena</t>
  </si>
  <si>
    <t>3.8.1.1.2.</t>
  </si>
  <si>
    <t>Održavanje i nadogradnja web stranica</t>
  </si>
  <si>
    <t>3.8.1.1.3.</t>
  </si>
  <si>
    <t>Održavanje servera (serveri, proxy)</t>
  </si>
  <si>
    <t>3.8.1.1.4.</t>
  </si>
  <si>
    <t>SEO optimizacija</t>
  </si>
  <si>
    <t>3.8.1.1.5.</t>
  </si>
  <si>
    <t>Vizualni identitet i dizajn</t>
  </si>
  <si>
    <t>3.8.1.1.6.</t>
  </si>
  <si>
    <t>Ostale aktivnosti vezane uz upravljanje internetskim stranicama</t>
  </si>
  <si>
    <t>3.8.1.1.7.</t>
  </si>
  <si>
    <t>Google maps</t>
  </si>
  <si>
    <t>3.8.1.1.8.</t>
  </si>
  <si>
    <t>Safe Stay i Digitalni nomadi razvoj i održavanje web stranica</t>
  </si>
  <si>
    <t>3.8.1.1.9.</t>
  </si>
  <si>
    <t>Google Analytics 360</t>
  </si>
  <si>
    <t>3.8.1.1.10.</t>
  </si>
  <si>
    <t>Održavanje i nadogradnja mobilne aplikacije</t>
  </si>
  <si>
    <t>3.8.1.1.11.</t>
  </si>
  <si>
    <t>Održavanje VR360</t>
  </si>
  <si>
    <t>3.8.1.2.</t>
  </si>
  <si>
    <t>Razvoj web turističko informacijskog portala (croatia.hr) u okviru Hrvatskog digitalnog turizma</t>
  </si>
  <si>
    <t>3.8.1.2.1.</t>
  </si>
  <si>
    <t>ERDF - certificiranje - osobe s invaliditetom</t>
  </si>
  <si>
    <t>3.8.1.2.2.</t>
  </si>
  <si>
    <t>Mobilna aplikacija HDT</t>
  </si>
  <si>
    <t>3.8.1.2.3.</t>
  </si>
  <si>
    <t xml:space="preserve">Usluge prijevoda sučelja mobilne aplikacije </t>
  </si>
  <si>
    <t>3.8.1.2.4.</t>
  </si>
  <si>
    <t>Uspostava procesa certificiranja za sigurnost sustava te za korištenje osoba s invaliditetom (ESF sufinanciranje)</t>
  </si>
  <si>
    <t>4.1.1.1.</t>
  </si>
  <si>
    <t>Konzultantske usluge</t>
  </si>
  <si>
    <t>4.1.1.2.</t>
  </si>
  <si>
    <t>Održavanje eVisitor sustava</t>
  </si>
  <si>
    <t>4.1.1.3.</t>
  </si>
  <si>
    <t>Nadogradnja eVisitor aplikacije (SW)</t>
  </si>
  <si>
    <t>4.1.1.4.</t>
  </si>
  <si>
    <t>Opći troškovi provedbe aktivnosti razvoja sustava eVisitor</t>
  </si>
  <si>
    <t>4.1.2.1.</t>
  </si>
  <si>
    <t>Prilagodba funkcionalnosti novim zadaćama HTZ-a</t>
  </si>
  <si>
    <t>4.1.2.2.</t>
  </si>
  <si>
    <t>Održavanje sustava ePrijave</t>
  </si>
  <si>
    <t>4.1.3.1.</t>
  </si>
  <si>
    <t>Nadogradnja portala nautika.eVisitor</t>
  </si>
  <si>
    <t>4.1.3.2.</t>
  </si>
  <si>
    <t>Održavanje portala nautika.eVisitor</t>
  </si>
  <si>
    <t>4.1.4.1.</t>
  </si>
  <si>
    <t xml:space="preserve">Razvoj mobilne aplikacije eVisitor </t>
  </si>
  <si>
    <t>4.1.4.2.</t>
  </si>
  <si>
    <t xml:space="preserve">Održavanje mobilne aplikacije eVisitor </t>
  </si>
  <si>
    <t>4.2.1.1.</t>
  </si>
  <si>
    <t>Edukativne radionice vezane za razvoj turističkih proizvoda i održivosti</t>
  </si>
  <si>
    <t>4.3.1.1.</t>
  </si>
  <si>
    <t>Sastanci koordinacije direktora HTZ s direktorima RTZ</t>
  </si>
  <si>
    <t>4.4.1.1.</t>
  </si>
  <si>
    <t>Projekt Godišnje hrvatske turističke nagrade</t>
  </si>
  <si>
    <t>4.4.2.1.</t>
  </si>
  <si>
    <t>Suradnja s MUP-om</t>
  </si>
  <si>
    <t>4.4.2.2.</t>
  </si>
  <si>
    <t>Suradnja s HGSS-om</t>
  </si>
  <si>
    <t>4.4.2.3.</t>
  </si>
  <si>
    <t>Ostale aktivnosti poticanja sigurnosti boravka turista</t>
  </si>
  <si>
    <t>4.4.4.1.</t>
  </si>
  <si>
    <t>Sadnja stabala</t>
  </si>
  <si>
    <t>4.4.4.2.</t>
  </si>
  <si>
    <t>Aktivnosti vezane za projekt "Hrvatska prirodno tvoja"</t>
  </si>
  <si>
    <t>4.4.3.1.</t>
  </si>
  <si>
    <t>Sastanci nacionalne EDEN mreže</t>
  </si>
  <si>
    <t>6.2.1.31.</t>
  </si>
  <si>
    <t xml:space="preserve">Provedba novih EU projekata u okviru programa Europske teritorijalne suradnje, nacionalnih Operativnih programa, Nacionalnog plana oporavka i otpornosti (NPOO) </t>
  </si>
  <si>
    <t>3.4.3.2.</t>
  </si>
  <si>
    <t>Suradnja s UNICEF-om</t>
  </si>
  <si>
    <t>3.4.4.1.</t>
  </si>
  <si>
    <t>Suradnja s diplomatskim i konzularnim uredima RH</t>
  </si>
  <si>
    <t>3.4.4.2.</t>
  </si>
  <si>
    <t>Suradnja s Hrvatima izvan Republike Hrvatske</t>
  </si>
  <si>
    <t>3.5.4.1.</t>
  </si>
  <si>
    <t xml:space="preserve">Operativne aktivnosti HTZ-a </t>
  </si>
  <si>
    <t>3.5.4.2.</t>
  </si>
  <si>
    <t>Službeni program</t>
  </si>
  <si>
    <t>5.1.1.1.</t>
  </si>
  <si>
    <t>Suradnja s CEEC-om</t>
  </si>
  <si>
    <t>5.1.1.2.</t>
  </si>
  <si>
    <t>UNWTO konferencije</t>
  </si>
  <si>
    <t>5.1.1.3.</t>
  </si>
  <si>
    <t>UNWTO članarina</t>
  </si>
  <si>
    <t>5.1.1.4.</t>
  </si>
  <si>
    <t>UNWTO sudjelovanje u radu Odbora pridruženih članova UNWTO-a</t>
  </si>
  <si>
    <t>5.1.1.5.</t>
  </si>
  <si>
    <t>ETC sastanci</t>
  </si>
  <si>
    <t>5.1.1.6.</t>
  </si>
  <si>
    <t>Članarina ETC</t>
  </si>
  <si>
    <t>5.1.2.2.</t>
  </si>
  <si>
    <t>ETOA članarina</t>
  </si>
  <si>
    <t>5.1.2.3.</t>
  </si>
  <si>
    <t>ETOA događanja</t>
  </si>
  <si>
    <t>5.1.2.4.</t>
  </si>
  <si>
    <t>Članarine predstavništava u međunarodnim udrugama i udruženjima</t>
  </si>
  <si>
    <t>2.2.4.1.</t>
  </si>
  <si>
    <t>Održavanje i nadogradnja posebne internetske stranice www.eurovelo8.hr</t>
  </si>
  <si>
    <t>2.2.4.2.</t>
  </si>
  <si>
    <t>Održavanje postojeće Eurovelo signalizacije</t>
  </si>
  <si>
    <t>2.2.4.3.</t>
  </si>
  <si>
    <t>Evaluacija rute EuroVelo 8 u Hrvatskoj</t>
  </si>
  <si>
    <t>2.2.4.4.</t>
  </si>
  <si>
    <t>Godišnji troškovi upravljanja rutom EV8</t>
  </si>
  <si>
    <t>2.2.4.5.</t>
  </si>
  <si>
    <t>Izrada digitalne brošure o hrvatskom dijelu rute EV8</t>
  </si>
  <si>
    <t>2.2.4.6.</t>
  </si>
  <si>
    <t>Sudjelovanje na poslovnim događanjima</t>
  </si>
  <si>
    <t>3.1.1.1.</t>
  </si>
  <si>
    <t xml:space="preserve">Izrada novog krovnog komunikacijskog koncepta i vizualnog identiteta, definiranje brend arhitekture </t>
  </si>
  <si>
    <t>3.1.1.2.</t>
  </si>
  <si>
    <t>Izrada kreativnog rješenja za promociju brenda hrvatskog turizma (promotivna kampanja) na emitivnim tržištima</t>
  </si>
  <si>
    <t>3.1.1.3.</t>
  </si>
  <si>
    <t>Izrada kreativnog rješenja i marketinške suradnje za promociju brenda hrvatskog turizma na domaćem tržištu</t>
  </si>
  <si>
    <t>3.1.1.4.</t>
  </si>
  <si>
    <t>Izrada i nabava novog prijedloga dizajna sajamskih uniformi</t>
  </si>
  <si>
    <t>3.1.1.5.</t>
  </si>
  <si>
    <t>Kreativna rješenja za sajamske nastupe</t>
  </si>
  <si>
    <t>3.1.1.6.</t>
  </si>
  <si>
    <t>Dizajn promotivnih materijala</t>
  </si>
  <si>
    <t>3.2.1.1.</t>
  </si>
  <si>
    <t>Promidžbene kampanje na inozemnim tržištima</t>
  </si>
  <si>
    <t>3.2.1.2.</t>
  </si>
  <si>
    <t>Promidžbene kampanje na domaćem tržištu</t>
  </si>
  <si>
    <t>3.2.1.4.</t>
  </si>
  <si>
    <t>Projektna suradnja s domaćim medijima</t>
  </si>
  <si>
    <t>3.2.1.5.</t>
  </si>
  <si>
    <t>Vanjsko oglašavanje u zemlji</t>
  </si>
  <si>
    <t>3.2.1.6.</t>
  </si>
  <si>
    <t>Posebni marketinški projekti i oglašavanje predstavništava HTZ-a ili samostalno</t>
  </si>
  <si>
    <t>3.2.1.7.</t>
  </si>
  <si>
    <t>Opći troškovi provedbe aktivnosti oglašavanja</t>
  </si>
  <si>
    <t>3.2.2.1.</t>
  </si>
  <si>
    <t>Facebook</t>
  </si>
  <si>
    <t>3.2.2.2.</t>
  </si>
  <si>
    <t>Instagram</t>
  </si>
  <si>
    <t>3.2.2.3.</t>
  </si>
  <si>
    <t>YouTube</t>
  </si>
  <si>
    <t>3.2.2.4.</t>
  </si>
  <si>
    <t>Google Search</t>
  </si>
  <si>
    <t>3.2.2.5.</t>
  </si>
  <si>
    <t>Google DV360</t>
  </si>
  <si>
    <t>3.2.2.6.</t>
  </si>
  <si>
    <t>Tik-Tok</t>
  </si>
  <si>
    <t>3.2.2.7.</t>
  </si>
  <si>
    <t>Alati za analizu i optimizaciju oglašavanja i oglašavanje na novim platformama</t>
  </si>
  <si>
    <t>3.2.2.8.</t>
  </si>
  <si>
    <t>Projektna suradnja s travel platformama</t>
  </si>
  <si>
    <t>3.3.1.1.</t>
  </si>
  <si>
    <t>PR aktivnosti na tržištima uz podršku agencije (PR i SM)</t>
  </si>
  <si>
    <t>3.3.1.2.</t>
  </si>
  <si>
    <t>TPC za PR aktivnosti na tržištima uz podršku agencije (PR i SM)</t>
  </si>
  <si>
    <t>3.3.1.3.</t>
  </si>
  <si>
    <t>PR aktivnosti na tržištima bez podrške agencije (PR i SM)</t>
  </si>
  <si>
    <t>3.3.1.4.</t>
  </si>
  <si>
    <t xml:space="preserve">PR podrška za ključna inozemna događanja </t>
  </si>
  <si>
    <t>3.3.1.5.</t>
  </si>
  <si>
    <t>Presscliping agencije</t>
  </si>
  <si>
    <t>3.3.1.6.</t>
  </si>
  <si>
    <t>Medijska analiza</t>
  </si>
  <si>
    <t>3.3.1.7.</t>
  </si>
  <si>
    <t>Opći troškovi provedbe aktivnosti globalnog PR</t>
  </si>
  <si>
    <t>3.3.1.8.</t>
  </si>
  <si>
    <t>Posebni PR projekti</t>
  </si>
  <si>
    <t>3.3.2.1.</t>
  </si>
  <si>
    <t>Organizacija studijskih putovanja (svi proizvodi)</t>
  </si>
  <si>
    <t>3.3.2.2.</t>
  </si>
  <si>
    <t>Organizacija studijskih putovanja na temu nautika</t>
  </si>
  <si>
    <t>3.3.2.3.</t>
  </si>
  <si>
    <t>Organizacija studijskih putovanja u suradnji sa partnerima i/ili TZ/Ž po principu 50:50</t>
  </si>
  <si>
    <t>3.3.3.1.</t>
  </si>
  <si>
    <t>Sudjelovanje predstavnika domaćih medija na sajmovima i radionicama u inozemstvu</t>
  </si>
  <si>
    <t>3.3.3.2.</t>
  </si>
  <si>
    <t>Zakup oglasnog i PR prostora, projektne suradnje</t>
  </si>
  <si>
    <t>3.3.3.3.</t>
  </si>
  <si>
    <t>Praćenje i analiza medijskih i online objava</t>
  </si>
  <si>
    <t>3.3.3.4.</t>
  </si>
  <si>
    <t>Opći troškovi provedbe aktivnosti domaćeg PR</t>
  </si>
  <si>
    <t>3.4.1.1.</t>
  </si>
  <si>
    <t>Strateške suradnje turoperatori i prijevoznici</t>
  </si>
  <si>
    <t>3.4.1.2.</t>
  </si>
  <si>
    <t>Posebne udružene marketinške aktivnosti</t>
  </si>
  <si>
    <t>3.4.1.3.</t>
  </si>
  <si>
    <t>Strateško partnerstvo s Croatiom Airlines</t>
  </si>
  <si>
    <t>3.4.1.4.</t>
  </si>
  <si>
    <t>Opći troškovi provedbe udruženih i strateških suradnji</t>
  </si>
  <si>
    <t>3.4.2.1.</t>
  </si>
  <si>
    <t>TOP događanja</t>
  </si>
  <si>
    <t>3.4.2.2.</t>
  </si>
  <si>
    <t>Suradnja s hrvatskim sportašima</t>
  </si>
  <si>
    <t>3.4.2.3.</t>
  </si>
  <si>
    <t>Suradnja s HOO</t>
  </si>
  <si>
    <t>3.4.2.4.</t>
  </si>
  <si>
    <t>Suradnja s Hrvatskim nogometnim savezom</t>
  </si>
  <si>
    <t>3.4.2.5.</t>
  </si>
  <si>
    <t>Suradnja s Hrvatskim rukometnim savezom</t>
  </si>
  <si>
    <t>3.4.2.6.</t>
  </si>
  <si>
    <t>Suradnja s Hrvatskim vaterpolskim savezom</t>
  </si>
  <si>
    <t>3.4.2.7.</t>
  </si>
  <si>
    <t>Suradnja s Hrvatskim košarkaškim savezom</t>
  </si>
  <si>
    <t>3.4.2.8.</t>
  </si>
  <si>
    <t xml:space="preserve">Suradnja s Hrvatskim skijaškim savezom </t>
  </si>
  <si>
    <t>3.4.2.9.</t>
  </si>
  <si>
    <t xml:space="preserve">Suradnja s Hrvatskim teniskim savezom </t>
  </si>
  <si>
    <t>3.4.2.10.</t>
  </si>
  <si>
    <t>Suradnja s Ironman group</t>
  </si>
  <si>
    <t>3.4.2.11.</t>
  </si>
  <si>
    <t xml:space="preserve">Suradnja s European Handball Federation </t>
  </si>
  <si>
    <t>3.4.2.12.</t>
  </si>
  <si>
    <t>Suradnja s FC Bayern Munchen</t>
  </si>
  <si>
    <t>3.4.2.13.</t>
  </si>
  <si>
    <t>Sportska destinacija Hrvatska</t>
  </si>
  <si>
    <t>3.4.2.14.</t>
  </si>
  <si>
    <t>Posebne marketinške suradnje</t>
  </si>
  <si>
    <t>3.4.2.15.</t>
  </si>
  <si>
    <t>Opći troškovi provedbe aktivnosti posebnih marketinških suradnji</t>
  </si>
  <si>
    <t>3.4.3.1.</t>
  </si>
  <si>
    <t xml:space="preserve">Projekt u suradnji s ETC-om i jednim ili više inozemnih partnera (NTO-ovi  i sl.) </t>
  </si>
  <si>
    <t>3.5.1.1.</t>
  </si>
  <si>
    <t>Sajamski nastupi HTZ-a- opći sajmovi</t>
  </si>
  <si>
    <t>3.5.1.1.1.</t>
  </si>
  <si>
    <t>Stuttgart</t>
  </si>
  <si>
    <t>3.5.1.1.2.</t>
  </si>
  <si>
    <t>Madrid</t>
  </si>
  <si>
    <t>3.5.1.1.3.</t>
  </si>
  <si>
    <t>Beč</t>
  </si>
  <si>
    <t>3.5.1.1.4.</t>
  </si>
  <si>
    <t>München</t>
  </si>
  <si>
    <t>3.5.1.1.5.</t>
  </si>
  <si>
    <t>Berlin</t>
  </si>
  <si>
    <t>3.5.1.1.6.</t>
  </si>
  <si>
    <t>Mostar (HGK)</t>
  </si>
  <si>
    <t>3.5.1.1.7.</t>
  </si>
  <si>
    <t>Dubai ATM</t>
  </si>
  <si>
    <t>3.5.1.1.8.</t>
  </si>
  <si>
    <t>Pariz Top Resa</t>
  </si>
  <si>
    <t>3.5.1.1.9.</t>
  </si>
  <si>
    <t>Rimini</t>
  </si>
  <si>
    <t>3.5.1.1.10.</t>
  </si>
  <si>
    <t>London</t>
  </si>
  <si>
    <t>3.5.1.1.11.</t>
  </si>
  <si>
    <t>Utrecht</t>
  </si>
  <si>
    <t>3.5.1.1.13.</t>
  </si>
  <si>
    <t>Katar</t>
  </si>
  <si>
    <t>3.5.1.1.14.</t>
  </si>
  <si>
    <t>Zürich - zemlja partner</t>
  </si>
  <si>
    <t>3.5.1.1.12.</t>
  </si>
  <si>
    <t>Napulj</t>
  </si>
  <si>
    <t>3.5.1.2.</t>
  </si>
  <si>
    <t>Sajamski nastupi predstavništava HTZ-a</t>
  </si>
  <si>
    <t>3.5.2.1.</t>
  </si>
  <si>
    <t>Organizacija nautičkih sajmova</t>
  </si>
  <si>
    <t>3.5.2.2.</t>
  </si>
  <si>
    <t>Organizacija kamping sajmova</t>
  </si>
  <si>
    <r>
      <t xml:space="preserve">Kongresne i </t>
    </r>
    <r>
      <rPr>
        <i/>
        <sz val="12"/>
        <rFont val="Calibri"/>
        <family val="2"/>
        <scheme val="minor"/>
      </rPr>
      <t>incentive</t>
    </r>
    <r>
      <rPr>
        <sz val="12"/>
        <rFont val="Calibri"/>
        <family val="2"/>
        <scheme val="minor"/>
      </rPr>
      <t xml:space="preserve"> burze i radionice
</t>
    </r>
  </si>
  <si>
    <t>3.5.3.1.</t>
  </si>
  <si>
    <t>Croatian Virtual Get2Gether</t>
  </si>
  <si>
    <t>3.5.3.2.</t>
  </si>
  <si>
    <t>Sell radionice</t>
  </si>
  <si>
    <t>3.5.3.3.</t>
  </si>
  <si>
    <t>Posebne prezentacije u organizaciji HTZ-a</t>
  </si>
  <si>
    <t>3.5.3.3.1.</t>
  </si>
  <si>
    <t xml:space="preserve">Njemačka  </t>
  </si>
  <si>
    <t>3.5.3.3.2.</t>
  </si>
  <si>
    <t xml:space="preserve">Austrija </t>
  </si>
  <si>
    <t>3.5.3.3.3.</t>
  </si>
  <si>
    <t xml:space="preserve">Benelux </t>
  </si>
  <si>
    <t>3.5.3.3.4.</t>
  </si>
  <si>
    <t xml:space="preserve">Švicarska </t>
  </si>
  <si>
    <t>3.5.3.3.5.</t>
  </si>
  <si>
    <t>Čile</t>
  </si>
  <si>
    <t>3.5.3.3.6.</t>
  </si>
  <si>
    <t xml:space="preserve">Francuska </t>
  </si>
  <si>
    <t>3.5.3.3.7.</t>
  </si>
  <si>
    <t xml:space="preserve">Kanada </t>
  </si>
  <si>
    <t>3.5.3.4.</t>
  </si>
  <si>
    <t>Posebne prezentacije u organizaciji predstavništava</t>
  </si>
  <si>
    <t>3.5.3.5.</t>
  </si>
  <si>
    <t>Projekt Dani hrvatskog turizma</t>
  </si>
  <si>
    <t>3.5.3.6.</t>
  </si>
  <si>
    <t>Projekt Zlatna penkala</t>
  </si>
  <si>
    <t>3.5.3.7.</t>
  </si>
  <si>
    <t xml:space="preserve">Michelin događanja </t>
  </si>
  <si>
    <t>3.6.1.1.</t>
  </si>
  <si>
    <t>FAM putovanja</t>
  </si>
  <si>
    <t>3.6.1.1.1.</t>
  </si>
  <si>
    <t>3.6.1.1.2.</t>
  </si>
  <si>
    <t>FAM putovanja za proizvod nautike</t>
  </si>
  <si>
    <t>3.6.1.1.3.</t>
  </si>
  <si>
    <t xml:space="preserve">FAM putovanja u organizaciji gospodarskih i drugih subjekata  </t>
  </si>
  <si>
    <t>3.6.2.1.</t>
  </si>
  <si>
    <t>Suradnja sa stranim TO/TA</t>
  </si>
  <si>
    <t>3.7.3.2.</t>
  </si>
  <si>
    <t>Produkcija materijala za posebne prezentacije i događanja</t>
  </si>
  <si>
    <t>3.7.3.3.</t>
  </si>
  <si>
    <t>Produkcija materijala za projekt Zlatna penkala</t>
  </si>
  <si>
    <t>3.7.3.4.</t>
  </si>
  <si>
    <t>Produkcija materijala za projekt Dani hrvatskog turizma</t>
  </si>
  <si>
    <t>6.2.1.1.</t>
  </si>
  <si>
    <t>Fiksna telefonija</t>
  </si>
  <si>
    <t>6.2.1.2.</t>
  </si>
  <si>
    <t>Mobilna telefonija</t>
  </si>
  <si>
    <t>6.2.1.3.</t>
  </si>
  <si>
    <t>Fiksni internet</t>
  </si>
  <si>
    <t>6.2.1.4.</t>
  </si>
  <si>
    <t>Održavanje informatičke opreme</t>
  </si>
  <si>
    <t>6.2.1.5.</t>
  </si>
  <si>
    <t>Korisnička informatička oprema</t>
  </si>
  <si>
    <t>6.2.1.6.</t>
  </si>
  <si>
    <t>Nadogradnja poslužiteljske infrastrukture</t>
  </si>
  <si>
    <t>6.2.1.7.</t>
  </si>
  <si>
    <t>Uredski i potrošni materijal</t>
  </si>
  <si>
    <t>6.2.1.8.</t>
  </si>
  <si>
    <t>Troškovi čišćenja HTZ-a</t>
  </si>
  <si>
    <t>6.2.1.9.</t>
  </si>
  <si>
    <t>Režijski troškovi HTZ-a</t>
  </si>
  <si>
    <t>6.2.1.10.</t>
  </si>
  <si>
    <t>Trošak poštarine i distribucije</t>
  </si>
  <si>
    <t>6.2.1.11.</t>
  </si>
  <si>
    <t>Trošak tekućeg održavanja</t>
  </si>
  <si>
    <t>6.2.1.12.</t>
  </si>
  <si>
    <t>Usluge zakupa</t>
  </si>
  <si>
    <t>6.2.1.13.</t>
  </si>
  <si>
    <t>Troškovi službenih vozila</t>
  </si>
  <si>
    <t>6.2.1.14.</t>
  </si>
  <si>
    <t>Trošak reprezentacije</t>
  </si>
  <si>
    <t>6.2.1.15.</t>
  </si>
  <si>
    <t>Premije osiguranja</t>
  </si>
  <si>
    <t>6.2.1.16.</t>
  </si>
  <si>
    <t>Ostali troškovi HTZ-a</t>
  </si>
  <si>
    <t>6.2.1.17.</t>
  </si>
  <si>
    <t>Troškovi po ugovoru o djelu</t>
  </si>
  <si>
    <t>6.2.1.18.</t>
  </si>
  <si>
    <t>Odvjetničke i javnobilježničke usluge</t>
  </si>
  <si>
    <t>6.2.1.19.</t>
  </si>
  <si>
    <t>6.2.1.20.</t>
  </si>
  <si>
    <t xml:space="preserve">Izdaci za stručnu literaturu </t>
  </si>
  <si>
    <t>6.2.1.21.</t>
  </si>
  <si>
    <t>Edukacija</t>
  </si>
  <si>
    <t>6.2.1.22.</t>
  </si>
  <si>
    <t>Zdravstvene usluge</t>
  </si>
  <si>
    <t>6.2.1.23.</t>
  </si>
  <si>
    <t>Revizorske usluge</t>
  </si>
  <si>
    <t>6.2.1.24.</t>
  </si>
  <si>
    <t>Računovodstveni program i porezno savjetovanje</t>
  </si>
  <si>
    <t>6.2.1.25.</t>
  </si>
  <si>
    <t>Trošak prijevoza (rent-a-car, taxi, osobni automobil)</t>
  </si>
  <si>
    <t>6.2.1.26.</t>
  </si>
  <si>
    <t>Troškovi prijevoza s posla i na posao</t>
  </si>
  <si>
    <t>6.2.1.27.</t>
  </si>
  <si>
    <t>Troškovi usluga FINE i banke</t>
  </si>
  <si>
    <t>6.2.1.28.</t>
  </si>
  <si>
    <t>Članarine</t>
  </si>
  <si>
    <t>6.2.1.29.</t>
  </si>
  <si>
    <t>Troškovi službenog putovanja</t>
  </si>
  <si>
    <t>6.2.1.30.</t>
  </si>
  <si>
    <t>Naknada za nezapošljavanje osoba s invaliditetom</t>
  </si>
  <si>
    <t>6.2.1.32.</t>
  </si>
  <si>
    <t>Trošak uređenja poslovnog prostora na Iblerovom trgu</t>
  </si>
  <si>
    <t>6.4.1.</t>
  </si>
  <si>
    <t>PREDSTAVNIŠTVO AUSTRIJA</t>
  </si>
  <si>
    <t>6.4.2.</t>
  </si>
  <si>
    <t>PREDSTAVNIŠTVO BENELUKS</t>
  </si>
  <si>
    <t>6.4.3.</t>
  </si>
  <si>
    <t>PREDSTAVNIŠTVO ČEŠKA</t>
  </si>
  <si>
    <t>6.4.4.</t>
  </si>
  <si>
    <t>PREDSTAVNIŠTVO FRANCUSKA</t>
  </si>
  <si>
    <t>6.4.5.</t>
  </si>
  <si>
    <t>PREDSTAVNIŠTVO ITALIJA</t>
  </si>
  <si>
    <t>6.4.6.</t>
  </si>
  <si>
    <t>PREDSTAVNIŠTVO MAĐARSKA</t>
  </si>
  <si>
    <t>6.4.7.</t>
  </si>
  <si>
    <t>PREDSTAVNIŠTVO NJEMAČKA – FRANKFURT</t>
  </si>
  <si>
    <t>6.4.8.</t>
  </si>
  <si>
    <t>ISPOSTAVA NJEMAČKA – MUNCHEN</t>
  </si>
  <si>
    <t>6.4.9.</t>
  </si>
  <si>
    <t>PREDSTAVNIŠTVO POLJSKA</t>
  </si>
  <si>
    <t>6.4.10.</t>
  </si>
  <si>
    <t>PREDSTAVNIŠTVO RUSIJA</t>
  </si>
  <si>
    <t>6.4.11.</t>
  </si>
  <si>
    <t>PREDSTAVNIŠTVO SAD</t>
  </si>
  <si>
    <t>6.4.12.</t>
  </si>
  <si>
    <t>PREDSTAVNIŠTVO ŠVEDSKA</t>
  </si>
  <si>
    <t>6.4.13.</t>
  </si>
  <si>
    <t>PREDSTAVNIŠTVO SLOVAČKA</t>
  </si>
  <si>
    <t>6.4.14.</t>
  </si>
  <si>
    <t>PREDSTAVNIŠTVO SLOVENIJA</t>
  </si>
  <si>
    <t>6.4.15.</t>
  </si>
  <si>
    <t>PREDSTAVNIŠTVO VELIKA BRITANIJA</t>
  </si>
  <si>
    <t>6.4.16.</t>
  </si>
  <si>
    <t>PREDSTAVNIŠTVO KINA</t>
  </si>
  <si>
    <t>6.4.17.</t>
  </si>
  <si>
    <t>PREDSTAVNIŠTVO KOREJA</t>
  </si>
  <si>
    <t>6.4.18.</t>
  </si>
  <si>
    <t>PREDSTAVNIŠTVO ŠPANJOLSKA</t>
  </si>
  <si>
    <t>6.4.19.</t>
  </si>
  <si>
    <t>PREDSTAVNIŠTVO UKRAJINA</t>
  </si>
  <si>
    <t>6.4.20.</t>
  </si>
  <si>
    <t>OPĆI TROŠKOVI POSLOVANJA MREŽE PREDSTAVNIŠTAVA</t>
  </si>
  <si>
    <t>1. kvartal</t>
  </si>
  <si>
    <t>1.g.</t>
  </si>
  <si>
    <t>1) u iznimnim slučajevima kada je potreba za žurnim postupanjem nastala zbog poslovnih prilika ili okolnosti koje HTZ nije mogao predvidjeti, izbjeći niti otkloniti, a nisu posljedica njegova djelovanja,</t>
  </si>
  <si>
    <t>Ugovor o nabavi</t>
  </si>
  <si>
    <t>2. kvartal</t>
  </si>
  <si>
    <t>2.g.</t>
  </si>
  <si>
    <t>2) ako ne postoji mogućnost prikupljanja ponuda na tržištu jer je predmet nabave isključivo vezan uz određeni gospodarski subjekt/autora koji ga jedini može isporučiti (zbog tehničkih ili umjetničkih razloga ili razloga koji se odnose na zaštitu posebnih ili isključivih prava) te na tržištu ne postoji prihvatljiva alternativa ili zamjena,</t>
  </si>
  <si>
    <t>Ugovor o uvjetima poslovne suradnje</t>
  </si>
  <si>
    <t>3. kvartal</t>
  </si>
  <si>
    <t>3) ako je potrebno ugovoriti dodatne radove, robu ili usluge, od strane izvornih dobavljača, koji su nužni za završetak projekta. U navedenom slučaju ukupna vrijednost dodatno ugovorenih radova, roba ili usluga ne smije prelaziti 30% vrijednosti osnovnog Ugovora te je kumulativno manja od praga po kojemu je proveden postupak,</t>
  </si>
  <si>
    <t>Ugovor sukladno navedenoj točki izuzeća</t>
  </si>
  <si>
    <t>4. kvartal</t>
  </si>
  <si>
    <t>Po isporuci/ izvršenju</t>
  </si>
  <si>
    <t>Izuzeće od nabave direktne pogodbe</t>
  </si>
  <si>
    <t>4) nabava robe ili usluga po posebno povoljnim uvjetima, bilo od dobavljača koji je trajno obustavio poslovne djelatnosti ili likvidatora u okviru postupka insolventnosti, nagodbe s vjerovnicima ili sličnog postupka prema nacionalnim zakonima ili propisima,</t>
  </si>
  <si>
    <t>5) stjecanje, zakup ili najam postojećih zgrada, druge nepokretne imovine, zemljišta ili prava koja se njih tiču, bez obzira na način financiranja, što uključuje i usluge ovlaštene agencije za promet nekretninama,</t>
  </si>
  <si>
    <t xml:space="preserve">6) zakup i korištenje telekomunikacijskih linija i frekvencija te zakup ili najam elektroničkog podatkovnog prostora i poslužitelja (hosting, Cloud i sl.), </t>
  </si>
  <si>
    <t>7) usluge arbitraže i mirenja te pružanje usluga odvjetnika i javnih bilježnika,</t>
  </si>
  <si>
    <t>8) usluge revizije,</t>
  </si>
  <si>
    <t>9) korištenje autorskog djela, umjetnički nastupi, idejni koncepti marketinških kampanja, idejni projekti, dizajnerska i druga umjetnička rješenja i djela, uključujući i idejne koncepte računalnih programa, audiovizualnih djela i internetskih stranica,</t>
  </si>
  <si>
    <t>10) stjecanje, razvoj, produkcija ili koprodukcija programskog materijala namijenjenog za audiovizualne medijske usluge ili radijske medijske usluge koje sklapaju pružatelji audiovizualnih ili radijskih medijskih usluga,</t>
  </si>
  <si>
    <t>11) termini pružanja radiotelevizijskog ili programskog emitiranja koji se sklapaju s pružateljima audiovizualnih ili radijskih medijskih usluga,</t>
  </si>
  <si>
    <t>12)  zakup medijskog prostora koje HTZ sklapa izravno s točno određenim nacionalnim ili internacionalnim medijem u svrhu promocije turizma Republike Hrvatske, uključujući i oglašavanje putem elektroničkih komunikacijskih mreža i/ili društvenih mreža odnosno internetskih stranica/portala koje posluju po unaprijed određenim uvjetima.</t>
  </si>
  <si>
    <t>31.12.2024.</t>
  </si>
  <si>
    <t>Pozivni postupak  (7.000 - 27.000 EUR)</t>
  </si>
  <si>
    <t>Direktna pogodba (do 7.000 EUR)</t>
  </si>
  <si>
    <r>
      <t>Javni poziv  (</t>
    </r>
    <r>
      <rPr>
        <sz val="11"/>
        <color theme="1"/>
        <rFont val="Calibri"/>
        <family val="2"/>
        <charset val="238"/>
      </rPr>
      <t>&gt; 27.000 EUR)</t>
    </r>
  </si>
  <si>
    <t>NAPOMENA</t>
  </si>
  <si>
    <t>UKUPNI ODOBRENI IZNOSI IZ OPERATIVNOG PLANA 2024 u EUR</t>
  </si>
  <si>
    <t>UKUPNA PROCIJENJENA VRIJEDNOST NABAVE BEZ PDV-a U EUR</t>
  </si>
  <si>
    <t>UKUPAN IZNOS ZA STAVKU (upisati iznose s PDV-om)</t>
  </si>
  <si>
    <t>Razlika ukupno odobrenog iznosa iz OP-a 2024. i ukupnog iznosa za stavku iznosa (kolona K i J)</t>
  </si>
  <si>
    <t>POJAŠNJENJE ODSTUPANJA 
(kratko obrazloženje ukoliko procijenjena vrijednost nabave odstupa od odobrenog iznosa iz Operativnog plana 2024).</t>
  </si>
  <si>
    <t>Sufinanciranje projekta prikupljanja i obrade podataka o poslovanju hotela, kampova, marina i lječilišta</t>
  </si>
  <si>
    <t>Istraživanje tržišta</t>
  </si>
  <si>
    <t>Javni poziv  (&gt; 27.000 EUR)</t>
  </si>
  <si>
    <t>Izrada priručnika</t>
  </si>
  <si>
    <t>2.3.6.1.</t>
  </si>
  <si>
    <t>Produkcija i distribucija sadržaja o poslovnom turizmu</t>
  </si>
  <si>
    <t xml:space="preserve">Produkcija novih sadržaja i fotografija o poslovnom turizmu za Internet stranice HTZ-a </t>
  </si>
  <si>
    <t>Objava sadržaja na portalu o poslovnom turizmu, Kongres Magazin</t>
  </si>
  <si>
    <t>Usluga godišnjeg hostinga internetske stranice www.eurovelo8.hr</t>
  </si>
  <si>
    <t>usluga održavanja internetske stranice www.eurovelo8.hr</t>
  </si>
  <si>
    <t>usluga prijevoda internetske stranice www.eurovelo8.hr na jedan strani jezik (njemački)</t>
  </si>
  <si>
    <t>usluga pregleda stanja i održavanja prometnih znakova za bicikliste na dionicama rute EuroVelo 8 u Hrvatskoj</t>
  </si>
  <si>
    <t xml:space="preserve">uključuje izradu koncepta brošure, vizualni dizajn brošure, izradu profesionalnih turističkih tekstova (copywrite) te prijevod cjelokupnog sadržaja na engleski jezik. </t>
  </si>
  <si>
    <t>angažman predavača iz segmenta održivog turizma i marketinga u turizmu (honorar i putni troškovi)</t>
  </si>
  <si>
    <t xml:space="preserve">najam dvorane i ugostiteljske usluge </t>
  </si>
  <si>
    <t>usluga povratnog transfera za sudionike sastanka</t>
  </si>
  <si>
    <t>konzultantske usluge u pripremi EU projekata</t>
  </si>
  <si>
    <t>Izbor krovnog komunikacijskog koncepta (Big Idea) te novog vizualnog identiteta Hrvatske kao turističke destinacije</t>
  </si>
  <si>
    <t>Procijenjena vrijednost nabave je napravljena na temelju financijskih ponuda koje su zaprimljene u procesu provedbe Natječaja.</t>
  </si>
  <si>
    <t>Postupak nabave je pokrenut u 2023. g., ali je isti još uvijek u tijeku te će se provoditi u 1. i 2. kvartalu 2024. g.</t>
  </si>
  <si>
    <t>Nabava audiovizualnog, pisanog i fotografskog materijala za kampanju na domaćem tržištu</t>
  </si>
  <si>
    <t>Nabava sajamskih uniformi</t>
  </si>
  <si>
    <t>Izrada i prilagodba kreativnih elemenata štanda za sajamske nastupe</t>
  </si>
  <si>
    <t>Više odvojenih postupaka nabave koji će točno biti definirani nakon izbora novog krovnog komunikacijskog koncepta i vizualnog identiteta (usklađivanje već izrađenog kreativnog rješenja odnosno izgleda štanda za sajamske nastupe HTZ-a s novim smjernicama).</t>
  </si>
  <si>
    <t>Oblikovanje i dizajn promotivnih materijala za sve projekte izvan glavne promotivne kampanje (čestitke, zahvalnice i priznanja, suveniri, plakati, roll-up i press banneri, brošure za posebne prigode itd.)</t>
  </si>
  <si>
    <t>Više odvojenih postupaka nabave koji će se provoditi tokom cijele godine</t>
  </si>
  <si>
    <t>Usluga zakupa medijske agencije Real Grupa na stranim tržištima (UK,DE,PL,AT,SI)</t>
  </si>
  <si>
    <t>Postupak nabave završen je u prvom kvartalu 20223. godine (za provođenje usluga u 2023. i 2024. godini. s mogućnošću produljenja u 2025.godinu).</t>
  </si>
  <si>
    <t>Usluga zakupa medijske agencije Aviareps na stranim tržištima (FR,IT,CZ,SK,HU,SE,BE,NL)</t>
  </si>
  <si>
    <t xml:space="preserve">Medijski zakup oglasnog prostora </t>
  </si>
  <si>
    <t>Postupci nabave provodit će se tijekom cijele godine prema terminskom planu aktivnosti.</t>
  </si>
  <si>
    <t>Medijski zakup oglasnog prostora u sklopu projekta s partnerom Nautical Channel</t>
  </si>
  <si>
    <t>Medijski zakup oglasnog prostora u sklopu projekta s partnerom Holiday pirates (UK,DE,IT)</t>
  </si>
  <si>
    <t>Medijski zakup oglasnog prostora u sklopu projekta s partnerom Expedia (SAD)</t>
  </si>
  <si>
    <t>Zakup domaćih medija za oglašavanje kampanja; Hrvatska turistička kartica i  Doživi domaće! Istraži održivu Hrvatsku.</t>
  </si>
  <si>
    <t>Marketinške i PR suradnje na tematskim projektima s domaćim medijima</t>
  </si>
  <si>
    <t>Postupci nabave provodit će se tijekom cijele godine prema zaprimljenim ponudama od medijskih kuća.</t>
  </si>
  <si>
    <t>Oglašavanje na OOH i DOOH površinama tijekom godine</t>
  </si>
  <si>
    <t>Medijski zakup oglasnog prostora na inozemnim tržištima</t>
  </si>
  <si>
    <t>Postupci nabave provodit će se tijekom cijele godine prema dostavljenim prijedlozima (ponudama) od strane predstavništava HTZ-a (Contingency budget).</t>
  </si>
  <si>
    <t xml:space="preserve">Medijski zakup oglasnog prostora u sklopu projekta s partnerom Wanderlust </t>
  </si>
  <si>
    <t xml:space="preserve">Marketinška suradnja s  Europa-Park GmbH  na tržištu Njemačke </t>
  </si>
  <si>
    <t>Ugovor potpisan u 2023.godini (30.10.) za suradnju u 2024.godini.</t>
  </si>
  <si>
    <t>Medijski zakup oglasnog prostora u sklopu projekta s partnerom ADAC</t>
  </si>
  <si>
    <t>Projektna suradnja s produkcijskom kućom RANFILM</t>
  </si>
  <si>
    <t>Oglašavanje na Facebooku</t>
  </si>
  <si>
    <t>Oglašavanje na Instagramu</t>
  </si>
  <si>
    <t>Oglašavanje na YouTubeu</t>
  </si>
  <si>
    <t>Oglašavanje na Google tražilici</t>
  </si>
  <si>
    <t>Oglašavanje putem Google DV360 platforme</t>
  </si>
  <si>
    <t>Oglašavanje na TikToku</t>
  </si>
  <si>
    <t>Medijski zakup oglasnog prostora u sklopu projekta s partnerom Expedia (UK,SE).</t>
  </si>
  <si>
    <t>Medijski zakup oglasnog prostora u sklopu projekta s partnerom CBS/Paramount.</t>
  </si>
  <si>
    <t>Medijski zakup oglasnog prostora u sklopu projekta s partnerom Skyscanner.</t>
  </si>
  <si>
    <t xml:space="preserve">Medijska analiza je obrada i analiza objava na svim emitivnim tržištima na kojima je dogovorena press clipping usluga. </t>
  </si>
  <si>
    <t>pokrenuta je nabava krajem 2023.g. sa rokom 18.01. za dostavu ponude</t>
  </si>
  <si>
    <t>Servisna usluga ugovorena zasebno za svako pojedino emitivno tržište, a koja služi za praćenje medijskih objava. Press Clipping će se redovno pratiti na emitivnim tržištima u skladu s
raspoloživim budžetom, za koje će se provesti i neovisna medijska analiza kroz period kada se generira najveći broj medijskih objava.</t>
  </si>
  <si>
    <t>pokrenuta je nabava krajem 2023.g.; cijena po tržištu varira; nabava se za svako tržište radi pojedinačno</t>
  </si>
  <si>
    <t>Planirana je podrška PR i SM agencije na 13-14 tržišta</t>
  </si>
  <si>
    <t>sadašnji ugovor predviđa mogućnost produženje na još jednu godinu (2025.g.) uz odobrenje TV; u ovom trenutku moguće predvidjeti odluku, niti točan budžet za 2025.g.; nabava bi se izvršila u 4.kvartalu za 2025.g.</t>
  </si>
  <si>
    <t>Na tržištima gdje nema stalne podrške agencije niti u jednom segmentu rada, predstavništva samostalno predlažu plan aktivnosti prema smjernicama Odjela za globalni PR - Baza novinara za tržište SAD-a</t>
  </si>
  <si>
    <t>nabava za 2024 je odrađena u 12.mj. 2023., u 4. kvartalu će biti nabava za 2025.g., te iznos iz OP/GPR je u ovom trenutku nepoznat</t>
  </si>
  <si>
    <t>Na tržištima gdje nema stalne podrške agencije niti u jednom segmentu rada, predstavništva samostalno predlažu plan aktivnosti prema smjernicama Odjela za globalni PR - Suradnja sa PR/SM agencijom  (Kina, Weibo &amp; Wechat)</t>
  </si>
  <si>
    <t>Usluge praćenja online objava u realnom vremenu po ključnim riječima putem aplikacije</t>
  </si>
  <si>
    <t>Preostali iznos odnosi se na suradnju s drugim partnerom na uslugama praćenja i analize svih medijskih objava (tisak, radio, TV, online)</t>
  </si>
  <si>
    <t>Usluga kreiranja i distribucije newslettera HTZ-a</t>
  </si>
  <si>
    <t>Preostali iznos odnosi se na usluge i suradnje za koje nije potrebno provoditi postupke nabave</t>
  </si>
  <si>
    <t xml:space="preserve">Nabava se provodi u zadnjem kvartalu 2024., a suradnja se odnosi na cijelu 2025.  </t>
  </si>
  <si>
    <t>Dizajn I Izrada izložbenog prostora (štanda) za sajam ATM Dubai 2023.</t>
  </si>
  <si>
    <t>Organizacija hotelskog smještaja za potrebe osoblja Hrvatske turističke zajednice na sajmovima u inozemstvu u 2025. godini</t>
  </si>
  <si>
    <t>Usluge prijevoza promidžbenog materijala ATM Dubai</t>
  </si>
  <si>
    <t>B2B platforma za virtualna događanja</t>
  </si>
  <si>
    <t>Nabava za kreativno i izvedbeno rješenje svečane dodjele nagrade Zlatna penkala</t>
  </si>
  <si>
    <t>Nabava tehničko – scenografske opreme za potrebe svečane dodjele nagrade Zlatna penkala</t>
  </si>
  <si>
    <t>Nabava usluge cateringa za svečanu večeru</t>
  </si>
  <si>
    <t xml:space="preserve">Nabava angažmana različitih dobavljača za potrebe projekta  </t>
  </si>
  <si>
    <t>Nabava usluge za grafičku pripremu, tisak i uramljivanje zahvalnica</t>
  </si>
  <si>
    <t>Nabava usluge voditeljskog angažmana</t>
  </si>
  <si>
    <t>Nabava usluge angažmana agencije za provedbu logističkih, tehničkih i drugih organizacijskih poslova</t>
  </si>
  <si>
    <t xml:space="preserve">Preostali iznos odnosi se na ostale nabave u skopu projekta ili na usluge za koje nije potrebno provoditi nabavu </t>
  </si>
  <si>
    <t xml:space="preserve">Dobavljač za web stranicu (izrada ili preuzimanje) i aplikacije </t>
  </si>
  <si>
    <t xml:space="preserve">Nabava tehničke opreme </t>
  </si>
  <si>
    <t>Nabava angažmana scenografa</t>
  </si>
  <si>
    <t>Nabava za izradu scenografije</t>
  </si>
  <si>
    <t>Nabava angažmana scenariste</t>
  </si>
  <si>
    <t xml:space="preserve">Savjetnik za izradu tehničkog natječaja </t>
  </si>
  <si>
    <t>Nabava za izradu grafičkog paketa i video materijala</t>
  </si>
  <si>
    <t xml:space="preserve">Plan i iznos odnose se na 4 voditelja </t>
  </si>
  <si>
    <t>Nabava usluge izdrade 3D vizualizacije scene</t>
  </si>
  <si>
    <t>Nabava angažmana glazbenih izvođača</t>
  </si>
  <si>
    <t>Plan i iznos odnose se na više pojedinačnih izvođača, a koji se definiraju tek u završnoj fazi realizacije projekta; ovo je gruba procjena plana</t>
  </si>
  <si>
    <t xml:space="preserve">Nabava usluge zaštite opreme partnerske TV kuće </t>
  </si>
  <si>
    <t>Usluga izrade i dostave promo materijala</t>
  </si>
  <si>
    <t>Preostali iznos odnosi se na usluge  za koje nije potrebno provoditi postupke nabave</t>
  </si>
  <si>
    <t>Odabir agencije za produkciju materijala za marketinške aktivnosti Hrvatske turističke zajednice</t>
  </si>
  <si>
    <t>Izrada  krovnog komunikacijskog koncepta i ideje te brand arhitekture</t>
  </si>
  <si>
    <t>Snimanje novouvrštene materijalne i nematerijalne baštine Hrvatske na UNESCO-ov popis svjetske baštine</t>
  </si>
  <si>
    <t>Modifikacija postojećih materijala i nadopuna istih sukladno novim odredbama</t>
  </si>
  <si>
    <t>Obogaćivanje postojeće baze zastupljenih lokacija VR 360 šetnje implementirane na webu croatia.hr</t>
  </si>
  <si>
    <t>Priprema 3d vizualizacije, prilagodba vizuala za sajamske nastupe, priprema materijala za izložbene module na sajamskim nastupima i svih ostalih dodatnih promotivnih materijala za sajamske nastupe (roll upovi, pleksi stalci, DVD loopovi i sl.)</t>
  </si>
  <si>
    <t>ovdje je uglavnom riječ o direktnim pogodbama, naime u ovom trenutku ne možemo točno reći što će sve biti potrebno producirati jer je sve to ovisi o sajmovima, odnosno o potrebama Odjela za sajmove</t>
  </si>
  <si>
    <t>Produkcija dodatnih promotivnih materijala: otkup fotografija, tisak plakata, čestitki, pozivnica, supskripcija na pojedine internetske platforme radi otkupa stock fotografija, stock snimaka, glazbe i alata za uređivanje, usluge hostinga datoteka, prilagodbe postojećih videa, izrada određenih publikacija i brošura za posebne prigode i sl.</t>
  </si>
  <si>
    <t>Radi se o više odvojenih nabava, dakle neće se sve navedene aktivnosti iz predmenata nabave provoditi odjednom. Također kao i kod prethodne stavke ni ovdje ne možemo znati točne potrebe i obujam materijala koje će biti potrebno producirati</t>
  </si>
  <si>
    <t>Redizajniranje image brošure prema novom krovnom komunikacijskom konceptu u tiskanom i u multimedijalnom (digitalnom i interaktivnom) formatu.</t>
  </si>
  <si>
    <t>Redizajniranje Turističke informacije "Full of stories", dostupne u tiskanom i digitalnom obliku.</t>
  </si>
  <si>
    <t>Brošura za kulturni turizam „Full of history &amp; culture“</t>
  </si>
  <si>
    <t>Oblikovanje brošure za kulturni turizam „Full of history &amp; culture“(dizajn i grafički prijelom) + ažuriranje teksta</t>
  </si>
  <si>
    <t>Nautička brošura dizajn - modifikacija interaktivne brošure s dodatnim sadržajima u odnosu na postojeću</t>
  </si>
  <si>
    <t>Unos ažuriranih podataka u brošure navedene u nazivu aktivnosti i operativnog plana. Potencijalne promjene pojedinih fotografija te priprema pdf.ova za web te prilagodba svih promjenjenih podataka prema jezičnim mutacijama.</t>
  </si>
  <si>
    <t>Camping brošura ažuriranje podataka</t>
  </si>
  <si>
    <t>Camping brošura ažuriranje podataka koje vrši Kamping udruženje Hrvatske.</t>
  </si>
  <si>
    <t>Izrada brošure Cestovna karta Hrvatske + ažuriranje same karte</t>
  </si>
  <si>
    <t>Nabava suvenira za široku upotrebu</t>
  </si>
  <si>
    <t>Predviđen iznos odnosi se na potrebne nadogradnje same galerije, optimiziranja pretrage, implementacije raznih funkcionalnosti izbornika, te svega ostalog što će u datom trenutku biti potrebno za poboljšanje i unapređenje rada galerije.
U planu je razvoj novog sustava kroz koji će dokumenti biti još više strukturirani i dostupniji svim korisnicima HTZ-a na brz i jednostavan način.</t>
  </si>
  <si>
    <t>6.2.3.</t>
  </si>
  <si>
    <t>Skladište i distribucija</t>
  </si>
  <si>
    <t>Javni natječaj za odabir logističkih usluga</t>
  </si>
  <si>
    <t>3.10.1.</t>
  </si>
  <si>
    <t>Sanacija i postavljanje novih tabli dobrodošlice</t>
  </si>
  <si>
    <t>Produkcija sadržaja za turističko-informacijski portal croatia.hr i mobilnu aplikaciju Explore Croatia</t>
  </si>
  <si>
    <t>Nabava usluga produkcije tekstova provodit će se sukcesivno tijekom cijele godine,  ovisno o potrebama prezentacije pojedinih turističkih proizvoda, turističkih atrakcija, destinacija i ažuriranja sadržaja. Provodit će se kroz sve kvartale, u suradnji sa autorima s kojima HTZ već ima ugovorenu suradnju, a po potrebi skapat će se i ugovori sa novim autorima.</t>
  </si>
  <si>
    <t xml:space="preserve">Prevođenje sadržaja za turističko-informacijski portal croatia.hr i mobilnu aplikaciju Explore Croatia </t>
  </si>
  <si>
    <t>Nabava usluga prevođenja provodit će se sukcesivno po potrebi tijekom cijele godine, kroz sve kvartale.</t>
  </si>
  <si>
    <t>Održavanje i razvoj web stranice htz.hr</t>
  </si>
  <si>
    <t>Financijski učinak na GPR 2025. -  plaćanje usluge vršit će se tijekom 2025. godine</t>
  </si>
  <si>
    <t>Nadogradnja turističko-informacijskog  portala croatia.hr</t>
  </si>
  <si>
    <t>Implementacija redizajna web stranice htz.hr</t>
  </si>
  <si>
    <t>Provođenje ove nabave ovisi o donošenju krovnog komunikacijskog koncepta i vizualnog identiteta Hrvatske</t>
  </si>
  <si>
    <t>Održavanje i razvoj turističko-informacijskog  portala croatia.hr</t>
  </si>
  <si>
    <t>Financijski učinak na GPR 2025. -  plaćanje usluge vršit će se tijekom 2025. godine, sa izuzetkom plaćanja usluge održavanja i nadogradnje za prosinac 2024.</t>
  </si>
  <si>
    <t>Implementacija redizajna turističko-informacijskog  portala croatia.hr</t>
  </si>
  <si>
    <t>Nabava serverske infrastrukture</t>
  </si>
  <si>
    <t>Financijski učinak na GPR 2025. -  plaćanje usluge vršit će se tijekom 2024. i  2025. godine</t>
  </si>
  <si>
    <t>Nabava usluge najma web poslužitelja (htz.hr, galerija.croatia.hr)</t>
  </si>
  <si>
    <t>SEO optimizacija turističko-informacijskog  portala croatia.hr</t>
  </si>
  <si>
    <t>Razvoj vizualnog identiteta i dizajna za croatia.hr, htz.hr i mobilnu aplikaciju Explore Croatia</t>
  </si>
  <si>
    <t>SEO alati (Similarweb/Semrush)</t>
  </si>
  <si>
    <t>Certificiranje sigurnosti sustava (croatia.hr, mobilna aplikacija Explore Croatia)</t>
  </si>
  <si>
    <t>Nabava Google Analytics 360 licence</t>
  </si>
  <si>
    <t>Nadogradnje mobilne aplikacije Explore Croatia</t>
  </si>
  <si>
    <t xml:space="preserve">Održavanje i nadogradnja mobilne aplikacije Explore Croatia </t>
  </si>
  <si>
    <t>Financijski učinak na GPR 2025. -  plaćanje usluge dijelom će se vršiti tijekom 2025. godine, sa izuzetkom plaćanja usluge održavanja i nadogradnje za listopad, studeni i prosinac 2024.</t>
  </si>
  <si>
    <t xml:space="preserve">Implementacija redizajna mobilne aplikacije Explore Croatia </t>
  </si>
  <si>
    <t>Održavanje i nadogradnja VR 360 platforme</t>
  </si>
  <si>
    <t>3.9.3.</t>
  </si>
  <si>
    <t>Ažuriranje baze podataka internetskih stranica HTZ-a</t>
  </si>
  <si>
    <t xml:space="preserve">Izrada statue za nagradu za životno djelo </t>
  </si>
  <si>
    <t>Izrada prznanja (plaketa) za  nagrađene u kategoriji Čovjek, ključ uspjeha - Djelatnik godine i u kategoriji Godišnja nagrada Anton Štifanić u okviru godišnjih hrvatskih turističkih nagrada</t>
  </si>
  <si>
    <t>Edukacije za turističke zajednice i predstavnike turističke industrije</t>
  </si>
  <si>
    <t>Nabave bočica vode od 0,5 l koje će se dijeliti turistima na naplatnim postajama i lučkim pristaništima</t>
  </si>
  <si>
    <t>Usluge sistematskog pregleda</t>
  </si>
  <si>
    <t>Zaštita osobnih podataka</t>
  </si>
  <si>
    <t xml:space="preserve">Stručna za pravne poslove i razvoj ljudskih resursa </t>
  </si>
  <si>
    <t>Radionice vezano uz implementaciju HR aktivnosti</t>
  </si>
  <si>
    <t>Direktna pogodba (≤ 7.000 eur)</t>
  </si>
  <si>
    <t>Online edukacije putem UDEMY platforme</t>
  </si>
  <si>
    <t>Iznos promjenjiv ovisno o broju licenci</t>
  </si>
  <si>
    <t>HR aktivnosti vezane za pripremu i provođenje reorganizacije predviđene SMOPHT-om, za razvoj i zadržavanje zaposlenika te internu komunikaciju i njegovanje organizacijske kulture</t>
  </si>
  <si>
    <t>Pozivni postupak (&gt; 7.000 eur, ≤ 27.000 eur)</t>
  </si>
  <si>
    <t>Nabava usluga fiksne telefonije</t>
  </si>
  <si>
    <t>Nabava usluga mobilne telefonije I mobilnog interneta</t>
  </si>
  <si>
    <t>nabava usluga internet linka</t>
  </si>
  <si>
    <t>Nabava usluga SL podrške i sistemske administracije</t>
  </si>
  <si>
    <t>Nabava Adobe licenci</t>
  </si>
  <si>
    <t>Nabava Fortinet licenci</t>
  </si>
  <si>
    <t>Nabava računalne periferije (docking stationi, računalni miševi, tipkovnice, zvučnici, RAM memorija, hard diskovi i druga potrošna informatička oprema)</t>
  </si>
  <si>
    <t>Nabava antivirus licenci</t>
  </si>
  <si>
    <t>Nabava Microsoft Office licenci</t>
  </si>
  <si>
    <t>Nabava prijenosnih računala i monitora</t>
  </si>
  <si>
    <t>Nabava Veeam Backup licenci</t>
  </si>
  <si>
    <t xml:space="preserve">Nabava usluga proširenja backup sustava HTZ-a </t>
  </si>
  <si>
    <t>Nabava usluga sigurnosnog testiranja IT sustava</t>
  </si>
  <si>
    <t xml:space="preserve">Nabava jamstva za Lenovo ThinkSystem HW opremu </t>
  </si>
  <si>
    <t>Naknada za održavanje računovodstvenog programa Konto</t>
  </si>
  <si>
    <t>Ostatak iznosa planirane stavke odnosi se na nabavu usluga poreznog savjetovanja</t>
  </si>
  <si>
    <t>nabava usluga poreznog savjetovanja</t>
  </si>
  <si>
    <t>nabava revizorskih usluga sukladno Zakonu o financijskom poslovanju i računovodstvu neprofitnih organizacija</t>
  </si>
  <si>
    <t>Financijski učinak na GPR 2024. i 2025. -  plaćanje usluge vrši se u zadnjem kvartalu 2024. i ožujku 2025. godine</t>
  </si>
  <si>
    <t>Stručna služba za kontroling i internu reviziju</t>
  </si>
  <si>
    <t>postupak je pokrenut  u prvoj polovici 2023. te je još u tijeku</t>
  </si>
  <si>
    <t xml:space="preserve">Procijenjena vrijednost nabave je napravljena na temelju analize prošlogodišnjih nabava i procijenjenih aktualnih tržišnih vrijednosti za osmišljavanje i produkciju kampanje za domaće tržište. </t>
  </si>
  <si>
    <t>3.9.2.</t>
  </si>
  <si>
    <t xml:space="preserve">Software poput Crowdriff-a (User generated content – UGC) je alat koji služi kako bi putem službenih web stranica i društvenih mreža mogli koristiti vizualni sadržaj (fotografije, video isječke, itd.) pratitelja, odnosno korisnika i ljubitelja putovanja u Hrvatsku. Uzeto je u obzir povećanje cijena i inflacija. </t>
  </si>
  <si>
    <t>LICENCA ZA KORIŠTENJE BAZE PODATAKA DRUŠTVENIH MREŽA (USER-GENERATED CONTENT SOFTWARE)</t>
  </si>
  <si>
    <t xml:space="preserve">Nabava poklona za partnere u sklopu otvorenja hrvatskog dijela u tematskom parku Europapark u Rustu </t>
  </si>
  <si>
    <t>Preostali iznos odnosi se na usluge za koje nije potrebno provoditi postupke nabave</t>
  </si>
  <si>
    <t>Iznos iz OP za 2024. se ne odnosi na ovu nabavu koja će se provesti u 4. kvartalu 2024. (finacijska implikacvija biti će u 2025.), već su navedena sredstva iz OP-a 2024. osigurana za ugovorenu  aktivnost  u 2024.</t>
  </si>
  <si>
    <t>Preostali iznos je potreban uslijed očekivanja poskupljenja usluga</t>
  </si>
  <si>
    <t>Prilikom donošenja GPR-a cijena je bila u skladu sa iskazaim uz predviđenu mogućnost poskupljenja liucence, međutim ista je u međuvremenu pojefitinila te je navedeni iznos višak.</t>
  </si>
  <si>
    <t>Iznos iz OP za 2024 se djelomično odnosi na ovu nabavu jer će se u OP za 2025. definirati novi iznos za ovu aktivnost za koju se nabava provodi u drugoj polovici 2024.</t>
  </si>
  <si>
    <t>Direktna pogodba
(do 7.000 EUR)</t>
  </si>
  <si>
    <t xml:space="preserve">Iznos iz OP za 2024. se ne odnosi na ovu nabavu koja će se provesti u 4. kvartalu 2024. (finacijska implikacija biti će u 2025.), već su navedena sredstva iz OP-a 2024. osigurana za ugovorenu  aktivnost  u 2024.
</t>
  </si>
  <si>
    <t>Iznos iz OP za 2024. se ne odnosi na ovu nabavu koja će se provesti u 4. kvartalu 2024. (finacijska implikacija biti će u 2025.), već su navedena sredstva iz OP-a 2024. osigurana za ugovorenu  aktivnost  u 2024.</t>
  </si>
  <si>
    <t xml:space="preserve">Preostali iznos odnosi se na aktivnosti po tržištima sukladno njihovim odobrenim PR planovima te za iste nije potrebno provoditi postupke nabave. </t>
  </si>
  <si>
    <t xml:space="preserve">4. kvartal </t>
  </si>
  <si>
    <t>Predviđeno je moguće poskupljenje usluga</t>
  </si>
  <si>
    <t>Nabava licenci za nadzor turističko-informacijskog sustava croatia.hr i ticketing sustav</t>
  </si>
  <si>
    <t xml:space="preserve">Rebalansom će biti potrebno osigurati dodatna sredstva </t>
  </si>
  <si>
    <t>preostali iznos odnosi se na usluge za koje nije potrebno provoditi postupke nabave</t>
  </si>
  <si>
    <t>Preostali iznos iskoristi će se za nadolazeće aktivnosti</t>
  </si>
  <si>
    <t>Preostali iznos odnos i se na troškove organizacije sajma za koje se ne provode postupci nabave</t>
  </si>
  <si>
    <t>3.5.1.1.
3.5.2.</t>
  </si>
  <si>
    <t>Sajamski nastupi HTZ-a- opći sajmovi
Specijalizirani sajmovi</t>
  </si>
  <si>
    <t>Financijski učinak na GPR 2025. -  plaćanje usluge vrši se  po realizaciji tijekom 2025. godine.</t>
  </si>
  <si>
    <t xml:space="preserve">Preostali iznos odnosi se na ostale aktivnosti u skopu projekta za koje nije potrebno provoditi nabavu </t>
  </si>
  <si>
    <t>3.7.2.1.3.
3.7.2.2.1.
3.7.2.2.2.</t>
  </si>
  <si>
    <t>Brošura Slavonija  - 3.000
Camping brošura  - 12.000
Eno gastro brošura  - 700</t>
  </si>
  <si>
    <t>Preostali iznos odnosi se na trošak prijevoda</t>
  </si>
  <si>
    <t>Cjelogodišnji angažman servisa za čišćenje za pruženje usluga čišćenja i održavanja uredskih prostorija HTZ-a</t>
  </si>
  <si>
    <t>Godišnji zakup parkirnih mjesta garaža Importanne Galerija</t>
  </si>
  <si>
    <t xml:space="preserve">Usluge arhiviranja poslovne dokumentacije </t>
  </si>
  <si>
    <t xml:space="preserve">Godišnja premija osiguranja </t>
  </si>
  <si>
    <t>Putno osiguranje zaposlenika</t>
  </si>
  <si>
    <t>Osiguranje imovine i osiguranje zaposlenika HTZ-a od posljedica nezgode</t>
  </si>
  <si>
    <t>Potrošni materijal</t>
  </si>
  <si>
    <t>Usluga stučnog nadzora</t>
  </si>
  <si>
    <t>Uređenje poslovnog prostora u zakupu 5. kat</t>
  </si>
  <si>
    <t>Na predmetne usluge se ne obračunava PDV</t>
  </si>
  <si>
    <t>Preostali iznos namijenjen je za druge aktivnosti</t>
  </si>
  <si>
    <t>preostali iznos odnosi se na trošak financijske revizije u Stručnoj službi za financije</t>
  </si>
  <si>
    <t>Usluga cjelogodišnjeg najma i odravanja fotokopirnih uređaja</t>
  </si>
  <si>
    <t>preostali iznos odnosi se na usluge zakupa za koje nije potrebno provoditi postupke nabave</t>
  </si>
  <si>
    <t>Financijski učinak na GPR 2024. plaćanje usluge vrši se u siječnju 2024. godine</t>
  </si>
  <si>
    <t>Cjelogodišnja usluga i isporuka  potrošnog materijala</t>
  </si>
  <si>
    <t>Izvješće neovisnog revizora o dogovorenim postupcima vezano za obavljanje stručnog nadzora u ime Skupštine Hrvatske turističke zajednice nad radom Hrvatske turističke zajednice</t>
  </si>
  <si>
    <r>
      <t xml:space="preserve">Sukladno Kolektivnom ugovoru organizirat će sistematski pregledi za zaposlenike kao i druge zdravstvene usluge (pregled vida sukladno ZNR-u), a za koje se ne provodi postupak nabave. </t>
    </r>
    <r>
      <rPr>
        <b/>
        <i/>
        <sz val="12"/>
        <color theme="1"/>
        <rFont val="Calibri"/>
        <family val="2"/>
        <charset val="238"/>
        <scheme val="minor"/>
      </rPr>
      <t>Također iznos uključuje prijenos sredstava za potrebe sistematskog pregleda koji je ugovoren u zadnjem kvartalu 2023</t>
    </r>
    <r>
      <rPr>
        <i/>
        <sz val="12"/>
        <color theme="1"/>
        <rFont val="Calibri"/>
        <family val="2"/>
        <charset val="238"/>
        <scheme val="minor"/>
      </rPr>
      <t>.</t>
    </r>
  </si>
  <si>
    <t>Poklon paketi za poslovne partnere na kraju godine -  predstavništva i ispostave</t>
  </si>
  <si>
    <t>Odjel za EU i srodne projekt</t>
  </si>
  <si>
    <t>Preostali iznos odnosi se na aktivnosti za koje nije potrebno provoditi postupke nabave</t>
  </si>
  <si>
    <t>RAC i dugoročni najam</t>
  </si>
  <si>
    <t>Transferi</t>
  </si>
  <si>
    <t>Cjelogodišnja usluga prijevoda, lekture i redakture</t>
  </si>
  <si>
    <t>Usluge transfera za potrebe realizacije studijskih putovanja i aktivnosti HTZ-a</t>
  </si>
  <si>
    <t>Usluga prijevoda, lekture i redakture</t>
  </si>
  <si>
    <t xml:space="preserve">Usluga korištenja karatkoročnog najma vozila i dugoročnog najma vozila </t>
  </si>
  <si>
    <t>Obzirom da više aktivnosti/projekata u OP-u obuhvaća korištenje predmetne usluge, nije moguće upisati jedinstveni bruto iznos iz OP-a.</t>
  </si>
  <si>
    <t>Konzultantske usluge - Financije</t>
  </si>
  <si>
    <t>Konzultantske usluge - FER</t>
  </si>
  <si>
    <t>Konzultantske usluge - Moduli</t>
  </si>
  <si>
    <t xml:space="preserve">Održavanje eVisitor HW-a i OS-a - </t>
  </si>
  <si>
    <t>Usluga pružanja Internet Payment Gatewaya</t>
  </si>
  <si>
    <t>Nabava će se ostvariti samo ukoliko dođe do povećanja cijene aktualno ugovorene usluge. Dio troškova odnosi se na portal nautiku, a dio troškova na potencijalnu implementaciju on line plaćanja turističke pristojbe putem eVisitor sustava.</t>
  </si>
  <si>
    <t>Licence  - Veeam</t>
  </si>
  <si>
    <t>Licence - VMWare</t>
  </si>
  <si>
    <t>Licence - Antivirus</t>
  </si>
  <si>
    <t>Licence - SSL eVisitor</t>
  </si>
  <si>
    <t xml:space="preserve">Smještaj eVisitor sustava u podatkovnom centru </t>
  </si>
  <si>
    <t>Usluga korisničke podrške za eVisitor sustav</t>
  </si>
  <si>
    <t>Migracija eVisitor sustava</t>
  </si>
  <si>
    <t>Nadogradnja eVisitor - Financije</t>
  </si>
  <si>
    <t>Nadogradnja eVisitor - Modul eVisitor 360</t>
  </si>
  <si>
    <t>Nadogradnja eVisitor - Modul Strateški projekti</t>
  </si>
  <si>
    <t>Nadogradnja eVisitor - Modul Nautika raspodjela</t>
  </si>
  <si>
    <t>Nadogradnja eVisitor - Modul eTP</t>
  </si>
  <si>
    <t>Nadogradnja eVisitor - Modul eTZ</t>
  </si>
  <si>
    <t>Nadogradnja aplikacije ePrijave</t>
  </si>
  <si>
    <t>Održavanje i nadogradnja portala nautika.eVisitor</t>
  </si>
  <si>
    <t>Usluga će se realizirati u 2024. g. i u 2025. g.</t>
  </si>
  <si>
    <t>Mobilna aplikacija Održavanje i razvoj</t>
  </si>
  <si>
    <t>Nabave i realizacija usluge će se odraditi u 2024. g.</t>
  </si>
  <si>
    <t>Nema učinka na GPR za 2024. g. jer će se usluga realizirati u 2025. g.</t>
  </si>
  <si>
    <t xml:space="preserve">Ukupni odobreni iznos iz GPR za 2024. odnosi se na usluge za koje su provedene nabave u 2023. godini i usluge za koje će se provesti nabava u 2024. godini. 
Razlika se odnosi na nabave koje su već provedene u 2023. godini, a koje će biti realizirane u 2024. </t>
  </si>
  <si>
    <t>Usluga certificiranja sigurnosti informacijskog sustava</t>
  </si>
  <si>
    <t xml:space="preserve">Realizirat će se u 2024 godini. </t>
  </si>
  <si>
    <t>Nabava obuhvaća aktivnosti koje su planirane kroz aktivnosti 4.1.1.2. i 4.1.1.3.</t>
  </si>
  <si>
    <t>Nema financijskog učinka na GPR za 2024. g. jer će se usluga realizirati u 2025. g.</t>
  </si>
  <si>
    <t>Nabava obuhvaća aktivnosti koje su planirane kroz aktivnosti 4.1.3.1. i 4.1.3.2.</t>
  </si>
  <si>
    <t>Usluga će se realizirati u 2024. g. (10.000,00€) i u 2025/26. g. (20.000,00)</t>
  </si>
  <si>
    <t>Nabava obuhvaća aktivnosti koje su planirane kroz aktivnosti 4.1.4.1. i 4.14.2.</t>
  </si>
  <si>
    <t>Odobreni iznos iz GPR za 2024. odnosi se na nabavu za tu uslugu koja je provedena u 2022. godini. 
Nova nabava će se provesti u 2024. a usluga i financijski učinak će se realizirati u 2025. g.</t>
  </si>
  <si>
    <t xml:space="preserve">3.7.3.1. 
6.4.20. 
2.2.4.1. 
2.2.3.6. 
2.3.6.1. 
4.1.1.4. 
4.1.3.1. </t>
  </si>
  <si>
    <t xml:space="preserve">3.3.2.1. 
3.3.2.3. 
3.5.3.5. 
3.5.3.6. 
3.6.1.1. 
3.6.3.1.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</si>
</sst>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43" formatCode="_-* #,##0.00_-;\-* #,##0.00_-;_-* &quot;-&quot;??_-;_-@_-"/>
    <numFmt numFmtId="164" formatCode="#,##0.00\ &quot;kn&quot;"/>
    <numFmt numFmtId="165" formatCode="#,##0.00_ ;\-#,##0.00\ "/>
  </numFmts>
  <fonts count="29" x14ac:knownFonts="1">
    <font>
      <sz val="11"/>
      <color theme="1"/>
      <name val="Calibri"/>
      <family val="2"/>
      <charset val="238"/>
      <scheme val="minor"/>
    </font>
    <font>
      <b/>
      <sz val="11"/>
      <color theme="1"/>
      <name val="Calibri"/>
      <family val="2"/>
      <charset val="238"/>
      <scheme val="minor"/>
    </font>
    <font>
      <b/>
      <sz val="11"/>
      <color rgb="FF000000"/>
      <name val="Calibri"/>
      <family val="2"/>
      <charset val="238"/>
    </font>
    <font>
      <sz val="12"/>
      <name val="Calibri"/>
      <family val="2"/>
    </font>
    <font>
      <sz val="12"/>
      <name val="Calibri"/>
      <family val="2"/>
      <charset val="238"/>
    </font>
    <font>
      <sz val="12"/>
      <color theme="1"/>
      <name val="Calibri"/>
      <family val="2"/>
      <scheme val="minor"/>
    </font>
    <font>
      <sz val="12"/>
      <name val="Calibri"/>
      <family val="2"/>
      <scheme val="minor"/>
    </font>
    <font>
      <sz val="12"/>
      <name val="Calibri"/>
      <family val="2"/>
      <charset val="238"/>
      <scheme val="minor"/>
    </font>
    <font>
      <sz val="12"/>
      <color theme="0" tint="-0.249977111117893"/>
      <name val="Calibri"/>
      <family val="2"/>
      <scheme val="minor"/>
    </font>
    <font>
      <i/>
      <sz val="12"/>
      <name val="Calibri"/>
      <family val="2"/>
      <scheme val="minor"/>
    </font>
    <font>
      <sz val="11"/>
      <color theme="1"/>
      <name val="Calibri"/>
      <family val="2"/>
      <charset val="238"/>
    </font>
    <font>
      <sz val="10"/>
      <color theme="1"/>
      <name val="Calibri"/>
      <family val="2"/>
      <charset val="238"/>
      <scheme val="minor"/>
    </font>
    <font>
      <sz val="11"/>
      <color theme="1"/>
      <name val="Calibri"/>
      <family val="2"/>
      <charset val="238"/>
      <scheme val="minor"/>
    </font>
    <font>
      <sz val="11"/>
      <color rgb="FF9C5700"/>
      <name val="Calibri"/>
      <family val="2"/>
      <charset val="238"/>
      <scheme val="minor"/>
    </font>
    <font>
      <sz val="12"/>
      <color theme="1"/>
      <name val="Calibri"/>
      <family val="2"/>
      <charset val="238"/>
      <scheme val="minor"/>
    </font>
    <font>
      <i/>
      <sz val="12"/>
      <color theme="1"/>
      <name val="Calibri"/>
      <family val="2"/>
      <charset val="238"/>
      <scheme val="minor"/>
    </font>
    <font>
      <i/>
      <sz val="12"/>
      <name val="Calibri"/>
      <family val="2"/>
      <charset val="238"/>
      <scheme val="minor"/>
    </font>
    <font>
      <i/>
      <sz val="12"/>
      <color rgb="FF000000"/>
      <name val="Calibri"/>
      <family val="2"/>
      <charset val="238"/>
    </font>
    <font>
      <i/>
      <sz val="12"/>
      <name val="Calibri"/>
      <family val="2"/>
      <charset val="238"/>
    </font>
    <font>
      <i/>
      <sz val="12"/>
      <color rgb="FF000000"/>
      <name val="Calibri"/>
      <family val="2"/>
      <charset val="238"/>
      <scheme val="minor"/>
    </font>
    <font>
      <b/>
      <i/>
      <sz val="12"/>
      <color rgb="FF000000"/>
      <name val="Calibri"/>
      <family val="2"/>
      <charset val="238"/>
    </font>
    <font>
      <b/>
      <i/>
      <sz val="12"/>
      <color theme="1"/>
      <name val="Calibri"/>
      <family val="2"/>
      <charset val="238"/>
      <scheme val="minor"/>
    </font>
    <font>
      <b/>
      <i/>
      <sz val="12"/>
      <color theme="0"/>
      <name val="Calibri"/>
      <family val="2"/>
      <charset val="238"/>
      <scheme val="minor"/>
    </font>
    <font>
      <i/>
      <sz val="12"/>
      <color rgb="FFFF0000"/>
      <name val="Calibri"/>
      <family val="2"/>
      <charset val="238"/>
      <scheme val="minor"/>
    </font>
    <font>
      <i/>
      <sz val="12"/>
      <color theme="1"/>
      <name val="Calibri"/>
      <family val="2"/>
      <charset val="238"/>
    </font>
    <font>
      <b/>
      <i/>
      <sz val="12"/>
      <name val="Calibri"/>
      <family val="2"/>
      <charset val="238"/>
      <scheme val="minor"/>
    </font>
    <font>
      <b/>
      <sz val="9"/>
      <color indexed="81"/>
      <name val="Tahoma"/>
      <family val="2"/>
      <charset val="238"/>
    </font>
    <font>
      <sz val="9"/>
      <color indexed="81"/>
      <name val="Tahoma"/>
      <family val="2"/>
      <charset val="238"/>
    </font>
    <font>
      <i/>
      <sz val="11"/>
      <color theme="1"/>
      <name val="Calibri"/>
      <family val="2"/>
      <charset val="238"/>
      <scheme val="minor"/>
    </font>
  </fonts>
  <fills count="13">
    <fill>
      <patternFill patternType="none"/>
    </fill>
    <fill>
      <patternFill patternType="gray125"/>
    </fill>
    <fill>
      <patternFill patternType="solid">
        <fgColor theme="8" tint="0.79998168889431442"/>
        <bgColor rgb="FF000000"/>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0931B3"/>
        <bgColor indexed="64"/>
      </patternFill>
    </fill>
    <fill>
      <patternFill patternType="solid">
        <fgColor theme="8" tint="0.79998168889431442"/>
        <bgColor indexed="64"/>
      </patternFill>
    </fill>
    <fill>
      <patternFill patternType="solid">
        <fgColor rgb="FFFFEB9C"/>
      </patternFill>
    </fill>
    <fill>
      <patternFill patternType="solid">
        <fgColor rgb="FF00B0F0"/>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hair">
        <color rgb="FF305496"/>
      </left>
      <right style="hair">
        <color rgb="FF305496"/>
      </right>
      <top style="hair">
        <color rgb="FF305496"/>
      </top>
      <bottom style="hair">
        <color rgb="FF305496"/>
      </bottom>
      <diagonal/>
    </border>
    <border>
      <left style="hair">
        <color theme="4" tint="-0.24994659260841701"/>
      </left>
      <right style="hair">
        <color theme="4" tint="-0.24994659260841701"/>
      </right>
      <top style="hair">
        <color theme="4" tint="-0.24994659260841701"/>
      </top>
      <bottom style="hair">
        <color theme="4" tint="-0.24994659260841701"/>
      </bottom>
      <diagonal/>
    </border>
    <border>
      <left style="hair">
        <color theme="4" tint="-0.24994659260841701"/>
      </left>
      <right style="hair">
        <color theme="4" tint="-0.24994659260841701"/>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theme="4" tint="-0.24994659260841701"/>
      </left>
      <right style="hair">
        <color theme="4" tint="-0.24994659260841701"/>
      </right>
      <top style="hair">
        <color theme="4" tint="-0.24994659260841701"/>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s>
  <cellStyleXfs count="4">
    <xf numFmtId="0" fontId="0" fillId="0" borderId="0"/>
    <xf numFmtId="43" fontId="12" fillId="0" borderId="0" applyFont="0" applyFill="0" applyBorder="0" applyAlignment="0" applyProtection="0"/>
    <xf numFmtId="44" fontId="12" fillId="0" borderId="0" applyFont="0" applyFill="0" applyBorder="0" applyAlignment="0" applyProtection="0"/>
    <xf numFmtId="0" fontId="13" fillId="10" borderId="0" applyNumberFormat="0" applyBorder="0" applyAlignment="0" applyProtection="0"/>
  </cellStyleXfs>
  <cellXfs count="192">
    <xf numFmtId="0" fontId="0" fillId="0" borderId="0" xfId="0"/>
    <xf numFmtId="0" fontId="2" fillId="2" borderId="1" xfId="0" applyFont="1" applyFill="1" applyBorder="1" applyAlignment="1">
      <alignment horizontal="center" vertical="center" wrapText="1"/>
    </xf>
    <xf numFmtId="0" fontId="3" fillId="3" borderId="2" xfId="0" applyFont="1" applyFill="1" applyBorder="1" applyAlignment="1">
      <alignment vertical="center"/>
    </xf>
    <xf numFmtId="0" fontId="3" fillId="3" borderId="2" xfId="0" applyFont="1" applyFill="1" applyBorder="1" applyAlignment="1">
      <alignment vertical="center" wrapText="1"/>
    </xf>
    <xf numFmtId="0" fontId="4" fillId="3" borderId="2" xfId="0" applyFont="1" applyFill="1" applyBorder="1" applyAlignment="1">
      <alignment vertical="center"/>
    </xf>
    <xf numFmtId="0" fontId="3" fillId="4" borderId="2" xfId="0" applyFont="1" applyFill="1" applyBorder="1" applyAlignment="1">
      <alignment vertical="center" wrapText="1"/>
    </xf>
    <xf numFmtId="0" fontId="5" fillId="0" borderId="3" xfId="0" applyFont="1" applyBorder="1" applyAlignment="1">
      <alignment vertical="center"/>
    </xf>
    <xf numFmtId="0" fontId="6" fillId="0" borderId="3" xfId="0" applyFont="1" applyBorder="1" applyAlignment="1">
      <alignment vertical="center" wrapText="1"/>
    </xf>
    <xf numFmtId="0" fontId="6" fillId="0" borderId="3" xfId="0" applyFont="1" applyBorder="1" applyAlignment="1">
      <alignment vertical="center"/>
    </xf>
    <xf numFmtId="0" fontId="5" fillId="0" borderId="3" xfId="0" applyFont="1" applyBorder="1" applyAlignment="1">
      <alignment vertical="center" wrapText="1"/>
    </xf>
    <xf numFmtId="0" fontId="7" fillId="0" borderId="3" xfId="0" applyFont="1" applyBorder="1" applyAlignment="1">
      <alignment vertical="center"/>
    </xf>
    <xf numFmtId="0" fontId="8" fillId="0" borderId="3" xfId="0" applyFont="1" applyBorder="1" applyAlignment="1">
      <alignment vertical="center"/>
    </xf>
    <xf numFmtId="0" fontId="6" fillId="5" borderId="3" xfId="0" applyFont="1" applyFill="1" applyBorder="1" applyAlignment="1">
      <alignment vertical="center" wrapText="1"/>
    </xf>
    <xf numFmtId="0" fontId="5" fillId="5" borderId="3" xfId="0" applyFont="1" applyFill="1" applyBorder="1" applyAlignment="1">
      <alignment vertical="center"/>
    </xf>
    <xf numFmtId="0" fontId="5" fillId="0" borderId="4" xfId="0" applyFont="1" applyBorder="1" applyAlignment="1">
      <alignment vertical="center"/>
    </xf>
    <xf numFmtId="0" fontId="6" fillId="6" borderId="3" xfId="0" applyFont="1" applyFill="1" applyBorder="1" applyAlignment="1">
      <alignment vertical="center" wrapText="1"/>
    </xf>
    <xf numFmtId="0" fontId="5" fillId="0" borderId="3" xfId="0" applyFont="1" applyBorder="1" applyAlignment="1">
      <alignment horizontal="left" vertical="center"/>
    </xf>
    <xf numFmtId="0" fontId="5" fillId="7" borderId="3" xfId="0" applyFont="1" applyFill="1" applyBorder="1" applyAlignment="1">
      <alignment vertical="center" wrapText="1"/>
    </xf>
    <xf numFmtId="0" fontId="6" fillId="7" borderId="3" xfId="0" applyFont="1" applyFill="1" applyBorder="1" applyAlignment="1">
      <alignment vertical="center" wrapText="1"/>
    </xf>
    <xf numFmtId="0" fontId="1" fillId="0" borderId="0" xfId="0" applyFont="1" applyAlignment="1">
      <alignment vertical="center" wrapText="1"/>
    </xf>
    <xf numFmtId="0" fontId="11" fillId="0" borderId="0" xfId="0" applyFont="1" applyAlignment="1">
      <alignment horizontal="justify"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vertical="center"/>
    </xf>
    <xf numFmtId="0" fontId="0" fillId="11" borderId="0" xfId="0" applyFill="1"/>
    <xf numFmtId="0" fontId="0" fillId="0" borderId="0" xfId="0" applyAlignment="1">
      <alignment horizontal="center" vertical="center"/>
    </xf>
    <xf numFmtId="0" fontId="15" fillId="0" borderId="1" xfId="0" applyFont="1" applyBorder="1" applyAlignment="1">
      <alignment horizontal="center" vertical="center"/>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8" fillId="0" borderId="7" xfId="0" applyFont="1" applyBorder="1" applyAlignment="1">
      <alignment horizontal="center" vertical="center" wrapText="1"/>
    </xf>
    <xf numFmtId="0" fontId="14" fillId="0" borderId="0" xfId="0" applyFont="1"/>
    <xf numFmtId="0" fontId="18" fillId="0" borderId="1" xfId="0" applyFont="1" applyBorder="1" applyAlignment="1">
      <alignment horizontal="center" vertical="center" wrapText="1"/>
    </xf>
    <xf numFmtId="2"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applyAlignment="1">
      <alignment horizontal="left" vertical="center" wrapText="1"/>
    </xf>
    <xf numFmtId="0" fontId="16" fillId="0" borderId="1" xfId="0" applyFont="1" applyBorder="1" applyAlignment="1">
      <alignment horizontal="left" vertical="center" wrapText="1"/>
    </xf>
    <xf numFmtId="3" fontId="15" fillId="0" borderId="1" xfId="0" applyNumberFormat="1" applyFont="1" applyBorder="1" applyAlignment="1">
      <alignment horizontal="right" vertical="center" wrapText="1"/>
    </xf>
    <xf numFmtId="0" fontId="20" fillId="2" borderId="5" xfId="0" applyFont="1" applyFill="1" applyBorder="1" applyAlignment="1">
      <alignment horizontal="center" vertical="center" wrapText="1"/>
    </xf>
    <xf numFmtId="0" fontId="20" fillId="2" borderId="5" xfId="0" applyFont="1" applyFill="1" applyBorder="1" applyAlignment="1">
      <alignment horizontal="left" vertical="center" wrapText="1"/>
    </xf>
    <xf numFmtId="2" fontId="20" fillId="2" borderId="5" xfId="0" applyNumberFormat="1" applyFont="1" applyFill="1" applyBorder="1" applyAlignment="1">
      <alignment horizontal="center" vertical="center" wrapText="1"/>
    </xf>
    <xf numFmtId="3" fontId="20" fillId="2" borderId="5" xfId="0" applyNumberFormat="1" applyFont="1" applyFill="1" applyBorder="1" applyAlignment="1">
      <alignment horizontal="center" vertical="center" wrapText="1"/>
    </xf>
    <xf numFmtId="3" fontId="21" fillId="9" borderId="5" xfId="0" applyNumberFormat="1" applyFont="1" applyFill="1" applyBorder="1" applyAlignment="1">
      <alignment horizontal="center" vertical="center" wrapText="1"/>
    </xf>
    <xf numFmtId="3" fontId="22" fillId="8" borderId="5" xfId="0" applyNumberFormat="1" applyFont="1" applyFill="1" applyBorder="1" applyAlignment="1">
      <alignment horizontal="center" vertical="center" wrapText="1"/>
    </xf>
    <xf numFmtId="0" fontId="22" fillId="8" borderId="5" xfId="0" applyFont="1" applyFill="1" applyBorder="1" applyAlignment="1">
      <alignment horizontal="center" vertical="center" wrapText="1"/>
    </xf>
    <xf numFmtId="3" fontId="15" fillId="0" borderId="7" xfId="0" applyNumberFormat="1" applyFont="1" applyBorder="1" applyAlignment="1">
      <alignment horizontal="right" vertical="center" wrapText="1"/>
    </xf>
    <xf numFmtId="0" fontId="15" fillId="0" borderId="7" xfId="0" applyFont="1" applyBorder="1" applyAlignment="1">
      <alignment horizontal="left" vertical="center" wrapText="1"/>
    </xf>
    <xf numFmtId="3" fontId="15" fillId="0" borderId="6" xfId="0" applyNumberFormat="1" applyFont="1" applyBorder="1" applyAlignment="1">
      <alignment horizontal="right" vertical="center" wrapText="1"/>
    </xf>
    <xf numFmtId="0" fontId="15" fillId="0" borderId="6" xfId="0" applyFont="1" applyBorder="1" applyAlignment="1">
      <alignment horizontal="left" vertical="center" wrapText="1"/>
    </xf>
    <xf numFmtId="3" fontId="15" fillId="0" borderId="8" xfId="0" applyNumberFormat="1" applyFont="1" applyBorder="1" applyAlignment="1">
      <alignment horizontal="right" vertical="center" wrapText="1"/>
    </xf>
    <xf numFmtId="3" fontId="15" fillId="0" borderId="1" xfId="1" applyNumberFormat="1" applyFont="1" applyBorder="1" applyAlignment="1">
      <alignment horizontal="right" vertical="center" wrapText="1"/>
    </xf>
    <xf numFmtId="3" fontId="15" fillId="0" borderId="7" xfId="1" applyNumberFormat="1" applyFont="1" applyFill="1" applyBorder="1" applyAlignment="1">
      <alignment horizontal="right" vertical="center" wrapText="1"/>
    </xf>
    <xf numFmtId="0" fontId="15" fillId="12" borderId="1" xfId="0" applyFont="1" applyFill="1" applyBorder="1" applyAlignment="1">
      <alignment horizontal="center" vertical="center" wrapText="1"/>
    </xf>
    <xf numFmtId="0" fontId="15" fillId="12" borderId="1" xfId="0" applyFont="1" applyFill="1" applyBorder="1" applyAlignment="1">
      <alignment horizontal="left" vertical="center" wrapText="1"/>
    </xf>
    <xf numFmtId="3" fontId="15" fillId="0" borderId="1" xfId="1" applyNumberFormat="1" applyFont="1" applyFill="1" applyBorder="1" applyAlignment="1">
      <alignment horizontal="right" vertical="center" wrapText="1"/>
    </xf>
    <xf numFmtId="0" fontId="15" fillId="0" borderId="8" xfId="0" applyFont="1" applyBorder="1" applyAlignment="1">
      <alignment horizontal="left" vertical="center" wrapText="1"/>
    </xf>
    <xf numFmtId="0" fontId="15" fillId="0" borderId="6" xfId="0" applyFont="1" applyBorder="1" applyAlignment="1">
      <alignment horizontal="center" vertical="center" wrapText="1"/>
    </xf>
    <xf numFmtId="3" fontId="18" fillId="0" borderId="6" xfId="0" applyNumberFormat="1" applyFont="1" applyBorder="1" applyAlignment="1">
      <alignment horizontal="left" vertical="center" wrapText="1"/>
    </xf>
    <xf numFmtId="2" fontId="15" fillId="0" borderId="6" xfId="0" applyNumberFormat="1" applyFont="1" applyBorder="1" applyAlignment="1">
      <alignment horizontal="center" vertical="center" wrapText="1"/>
    </xf>
    <xf numFmtId="3" fontId="15" fillId="0" borderId="6" xfId="0" applyNumberFormat="1" applyFont="1" applyBorder="1" applyAlignment="1">
      <alignment horizontal="left" vertical="center" wrapText="1"/>
    </xf>
    <xf numFmtId="0" fontId="16" fillId="0" borderId="1" xfId="0" applyFont="1" applyBorder="1" applyAlignment="1">
      <alignment horizontal="center" vertical="center" wrapText="1"/>
    </xf>
    <xf numFmtId="3" fontId="16" fillId="0" borderId="1" xfId="0" applyNumberFormat="1" applyFont="1" applyBorder="1" applyAlignment="1">
      <alignment horizontal="right" vertical="center" wrapText="1"/>
    </xf>
    <xf numFmtId="4" fontId="15" fillId="0" borderId="1" xfId="0" applyNumberFormat="1" applyFont="1" applyBorder="1" applyAlignment="1">
      <alignment horizontal="left" vertical="center" wrapText="1"/>
    </xf>
    <xf numFmtId="3" fontId="15" fillId="0" borderId="1" xfId="2" applyNumberFormat="1" applyFont="1" applyBorder="1" applyAlignment="1">
      <alignment horizontal="right" vertical="center" wrapText="1"/>
    </xf>
    <xf numFmtId="0" fontId="17" fillId="0" borderId="1" xfId="0" applyFont="1" applyBorder="1" applyAlignment="1">
      <alignment horizontal="center" vertical="center" wrapText="1"/>
    </xf>
    <xf numFmtId="0" fontId="24" fillId="0" borderId="1" xfId="0" applyFont="1" applyBorder="1" applyAlignment="1">
      <alignment horizontal="left" vertical="center" wrapText="1"/>
    </xf>
    <xf numFmtId="0" fontId="18" fillId="0" borderId="1" xfId="0" applyFont="1" applyBorder="1" applyAlignment="1">
      <alignment horizontal="left" vertical="center" wrapText="1"/>
    </xf>
    <xf numFmtId="3" fontId="15" fillId="0" borderId="1" xfId="2" applyNumberFormat="1" applyFont="1" applyFill="1" applyBorder="1" applyAlignment="1">
      <alignment horizontal="right" vertical="center" wrapText="1"/>
    </xf>
    <xf numFmtId="3" fontId="15" fillId="0" borderId="7" xfId="2" applyNumberFormat="1" applyFont="1" applyFill="1" applyBorder="1" applyAlignment="1">
      <alignment horizontal="right" vertical="center" wrapText="1"/>
    </xf>
    <xf numFmtId="3" fontId="15" fillId="0" borderId="7" xfId="0" applyNumberFormat="1" applyFont="1" applyBorder="1" applyAlignment="1">
      <alignment horizontal="left" vertical="center" wrapText="1"/>
    </xf>
    <xf numFmtId="0" fontId="15" fillId="0" borderId="10" xfId="0" applyFont="1" applyBorder="1" applyAlignment="1">
      <alignment horizontal="center" vertical="center" wrapText="1"/>
    </xf>
    <xf numFmtId="3" fontId="15" fillId="0" borderId="8" xfId="0" applyNumberFormat="1" applyFont="1" applyBorder="1" applyAlignment="1">
      <alignment horizontal="left" vertical="center" wrapText="1"/>
    </xf>
    <xf numFmtId="0" fontId="15" fillId="0" borderId="7" xfId="0" applyFont="1" applyBorder="1" applyAlignment="1">
      <alignment horizontal="center" vertical="center" wrapText="1"/>
    </xf>
    <xf numFmtId="2" fontId="15" fillId="0" borderId="7" xfId="0" applyNumberFormat="1" applyFont="1" applyBorder="1" applyAlignment="1">
      <alignment horizontal="center" vertical="center" wrapText="1"/>
    </xf>
    <xf numFmtId="0" fontId="17" fillId="0" borderId="6" xfId="0" applyFont="1" applyBorder="1" applyAlignment="1">
      <alignment horizontal="center" vertical="center"/>
    </xf>
    <xf numFmtId="0" fontId="17" fillId="0" borderId="7" xfId="0" applyFont="1" applyBorder="1" applyAlignment="1">
      <alignment horizontal="center" vertical="center"/>
    </xf>
    <xf numFmtId="3" fontId="18" fillId="0" borderId="7" xfId="0" applyNumberFormat="1" applyFont="1" applyBorder="1" applyAlignment="1">
      <alignment horizontal="left" vertical="center" wrapText="1"/>
    </xf>
    <xf numFmtId="0" fontId="15" fillId="0" borderId="7" xfId="0" applyFont="1" applyBorder="1" applyAlignment="1">
      <alignment horizontal="center" vertical="center"/>
    </xf>
    <xf numFmtId="3" fontId="15" fillId="0" borderId="6" xfId="2" applyNumberFormat="1" applyFont="1" applyBorder="1" applyAlignment="1">
      <alignment horizontal="right" vertical="center" wrapText="1"/>
    </xf>
    <xf numFmtId="2" fontId="15" fillId="0" borderId="6" xfId="3" applyNumberFormat="1" applyFont="1" applyFill="1" applyBorder="1" applyAlignment="1">
      <alignment horizontal="center" vertical="center" wrapText="1"/>
    </xf>
    <xf numFmtId="3" fontId="15" fillId="0" borderId="6" xfId="1" applyNumberFormat="1" applyFont="1" applyBorder="1" applyAlignment="1">
      <alignment horizontal="right" vertical="center" wrapText="1"/>
    </xf>
    <xf numFmtId="3" fontId="15" fillId="0" borderId="7" xfId="1" applyNumberFormat="1" applyFont="1" applyBorder="1" applyAlignment="1">
      <alignment horizontal="right" vertical="center" wrapText="1"/>
    </xf>
    <xf numFmtId="0" fontId="15" fillId="0" borderId="15" xfId="0" applyFont="1" applyBorder="1" applyAlignment="1">
      <alignment horizontal="center" vertical="center"/>
    </xf>
    <xf numFmtId="0" fontId="19" fillId="0" borderId="7" xfId="0" applyFont="1" applyBorder="1" applyAlignment="1">
      <alignment horizontal="left" vertical="center" wrapText="1"/>
    </xf>
    <xf numFmtId="0" fontId="16" fillId="0" borderId="7" xfId="0" applyFont="1" applyBorder="1" applyAlignment="1">
      <alignment horizontal="left" vertical="center" wrapText="1"/>
    </xf>
    <xf numFmtId="4" fontId="15" fillId="0" borderId="7" xfId="0" applyNumberFormat="1" applyFont="1" applyBorder="1" applyAlignment="1">
      <alignment horizontal="right" vertical="center"/>
    </xf>
    <xf numFmtId="0" fontId="17" fillId="0" borderId="7" xfId="0" applyFont="1" applyBorder="1" applyAlignment="1">
      <alignment horizontal="center" vertical="center" wrapText="1"/>
    </xf>
    <xf numFmtId="0" fontId="18" fillId="0" borderId="7" xfId="0" applyFont="1" applyBorder="1" applyAlignment="1">
      <alignment horizontal="left" vertical="center" wrapText="1"/>
    </xf>
    <xf numFmtId="0" fontId="15" fillId="0" borderId="16" xfId="0" applyFont="1" applyBorder="1" applyAlignment="1">
      <alignment horizontal="center" vertical="center" wrapText="1"/>
    </xf>
    <xf numFmtId="0" fontId="16" fillId="0" borderId="7" xfId="0" applyFont="1" applyBorder="1" applyAlignment="1">
      <alignment horizontal="center" vertical="center" wrapText="1"/>
    </xf>
    <xf numFmtId="0" fontId="17" fillId="0" borderId="7" xfId="0" applyFont="1" applyBorder="1" applyAlignment="1">
      <alignment horizontal="left" vertical="center" wrapText="1"/>
    </xf>
    <xf numFmtId="0" fontId="15" fillId="12" borderId="6" xfId="0" applyFont="1" applyFill="1" applyBorder="1" applyAlignment="1">
      <alignment horizontal="center" vertical="center" wrapText="1"/>
    </xf>
    <xf numFmtId="0" fontId="15" fillId="12" borderId="6" xfId="0" applyFont="1" applyFill="1" applyBorder="1" applyAlignment="1">
      <alignment horizontal="left" vertical="center" wrapText="1"/>
    </xf>
    <xf numFmtId="0" fontId="16" fillId="12" borderId="6" xfId="0" applyFont="1" applyFill="1" applyBorder="1" applyAlignment="1">
      <alignment horizontal="left" vertical="center" wrapText="1"/>
    </xf>
    <xf numFmtId="0" fontId="15" fillId="0" borderId="8" xfId="0" applyFont="1" applyBorder="1" applyAlignment="1">
      <alignment horizontal="center" vertical="center" wrapText="1"/>
    </xf>
    <xf numFmtId="0" fontId="15" fillId="0" borderId="6" xfId="0" applyFont="1" applyBorder="1" applyAlignment="1">
      <alignment horizontal="center" vertical="center"/>
    </xf>
    <xf numFmtId="0" fontId="16" fillId="0" borderId="6" xfId="0" applyFont="1" applyBorder="1" applyAlignment="1">
      <alignment horizontal="left" vertical="center" wrapText="1"/>
    </xf>
    <xf numFmtId="0" fontId="17" fillId="0" borderId="6" xfId="0" applyFont="1" applyBorder="1" applyAlignment="1">
      <alignment horizontal="left" vertical="center" wrapText="1"/>
    </xf>
    <xf numFmtId="0" fontId="18" fillId="0" borderId="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left" vertical="center" wrapText="1"/>
    </xf>
    <xf numFmtId="0" fontId="15" fillId="0" borderId="18" xfId="0" applyFont="1" applyBorder="1" applyAlignment="1">
      <alignment horizontal="center" vertical="center" wrapText="1"/>
    </xf>
    <xf numFmtId="2" fontId="15" fillId="0" borderId="18" xfId="0" applyNumberFormat="1" applyFont="1" applyBorder="1" applyAlignment="1">
      <alignment horizontal="center" vertical="center" wrapText="1"/>
    </xf>
    <xf numFmtId="3" fontId="15" fillId="0" borderId="18" xfId="0" applyNumberFormat="1" applyFont="1" applyBorder="1" applyAlignment="1">
      <alignment horizontal="right" vertical="center" wrapText="1"/>
    </xf>
    <xf numFmtId="0" fontId="15" fillId="0" borderId="19" xfId="0" applyFont="1" applyBorder="1" applyAlignment="1">
      <alignment horizontal="left" vertical="center" wrapText="1"/>
    </xf>
    <xf numFmtId="0" fontId="15" fillId="0" borderId="20"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left" vertical="center" wrapText="1"/>
    </xf>
    <xf numFmtId="0" fontId="15" fillId="0" borderId="21" xfId="0" applyFont="1" applyBorder="1" applyAlignment="1">
      <alignment horizontal="left" vertical="center" wrapText="1"/>
    </xf>
    <xf numFmtId="0" fontId="15" fillId="0" borderId="23" xfId="0" applyFont="1" applyBorder="1" applyAlignment="1">
      <alignment horizontal="left" vertical="center" wrapText="1"/>
    </xf>
    <xf numFmtId="0" fontId="15" fillId="12" borderId="21" xfId="0" applyFont="1" applyFill="1" applyBorder="1" applyAlignment="1">
      <alignment horizontal="left" vertical="center" wrapText="1"/>
    </xf>
    <xf numFmtId="0" fontId="23" fillId="0" borderId="21" xfId="0" applyFont="1" applyBorder="1" applyAlignment="1">
      <alignment horizontal="left" vertical="center" wrapText="1"/>
    </xf>
    <xf numFmtId="0" fontId="15" fillId="12" borderId="24" xfId="0" applyFont="1" applyFill="1" applyBorder="1" applyAlignment="1">
      <alignment horizontal="center" vertical="center" wrapText="1"/>
    </xf>
    <xf numFmtId="0" fontId="15" fillId="12" borderId="20" xfId="0" applyFont="1" applyFill="1" applyBorder="1" applyAlignment="1">
      <alignment horizontal="center" vertical="center" wrapText="1"/>
    </xf>
    <xf numFmtId="0" fontId="15" fillId="12" borderId="22" xfId="0" applyFont="1" applyFill="1" applyBorder="1" applyAlignment="1">
      <alignment horizontal="center" vertical="center" wrapText="1"/>
    </xf>
    <xf numFmtId="0" fontId="16" fillId="0" borderId="21" xfId="0" applyFont="1" applyBorder="1" applyAlignment="1">
      <alignment horizontal="left" vertical="center" wrapText="1"/>
    </xf>
    <xf numFmtId="0" fontId="15" fillId="0" borderId="27"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left" vertical="center" wrapText="1"/>
    </xf>
    <xf numFmtId="0" fontId="15" fillId="0" borderId="30" xfId="0" applyFont="1" applyBorder="1" applyAlignment="1">
      <alignment horizontal="center" vertical="center" wrapText="1"/>
    </xf>
    <xf numFmtId="3" fontId="15" fillId="0" borderId="30" xfId="0" applyNumberFormat="1" applyFont="1" applyBorder="1" applyAlignment="1">
      <alignment horizontal="right" vertical="center" wrapText="1"/>
    </xf>
    <xf numFmtId="0" fontId="15" fillId="0" borderId="26" xfId="0" applyFont="1" applyBorder="1" applyAlignment="1">
      <alignment horizontal="left" vertical="center"/>
    </xf>
    <xf numFmtId="0" fontId="15" fillId="0" borderId="28" xfId="0" applyFont="1" applyBorder="1" applyAlignment="1">
      <alignment horizontal="left" vertical="center" wrapText="1"/>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5" xfId="0" applyFont="1" applyBorder="1" applyAlignment="1">
      <alignment horizontal="center" vertical="center" wrapText="1"/>
    </xf>
    <xf numFmtId="3" fontId="15" fillId="0" borderId="30" xfId="0" applyNumberFormat="1" applyFont="1" applyBorder="1" applyAlignment="1">
      <alignment horizontal="left" vertical="center" wrapText="1"/>
    </xf>
    <xf numFmtId="3" fontId="15" fillId="0" borderId="1" xfId="0" applyNumberFormat="1" applyFont="1" applyBorder="1" applyAlignment="1">
      <alignment vertical="center" wrapText="1"/>
    </xf>
    <xf numFmtId="3" fontId="15" fillId="0" borderId="6" xfId="2" applyNumberFormat="1" applyFont="1" applyFill="1" applyBorder="1" applyAlignment="1">
      <alignment horizontal="right" vertical="center" wrapText="1"/>
    </xf>
    <xf numFmtId="0" fontId="16" fillId="0" borderId="6" xfId="0" applyFont="1" applyBorder="1" applyAlignment="1">
      <alignment vertical="center" wrapText="1"/>
    </xf>
    <xf numFmtId="0" fontId="28" fillId="0" borderId="6" xfId="0" applyFont="1" applyBorder="1" applyAlignment="1">
      <alignment vertical="center" wrapText="1"/>
    </xf>
    <xf numFmtId="0" fontId="28" fillId="0" borderId="1" xfId="0" applyFont="1" applyBorder="1" applyAlignment="1">
      <alignment vertical="center" wrapText="1"/>
    </xf>
    <xf numFmtId="0" fontId="16" fillId="0" borderId="1" xfId="0" applyFont="1" applyBorder="1" applyAlignment="1">
      <alignment vertical="center" wrapText="1"/>
    </xf>
    <xf numFmtId="0" fontId="15" fillId="0" borderId="1" xfId="0" applyFont="1" applyBorder="1" applyAlignment="1">
      <alignment vertical="center" wrapText="1"/>
    </xf>
    <xf numFmtId="3" fontId="15" fillId="0" borderId="7" xfId="0" applyNumberFormat="1" applyFont="1" applyBorder="1" applyAlignment="1">
      <alignment vertical="center" wrapText="1"/>
    </xf>
    <xf numFmtId="0" fontId="15" fillId="0" borderId="0" xfId="0" applyFont="1" applyAlignment="1">
      <alignment horizontal="left" vertical="center" wrapText="1"/>
    </xf>
    <xf numFmtId="0" fontId="14" fillId="0" borderId="20" xfId="0" applyFont="1" applyBorder="1" applyAlignment="1">
      <alignment horizontal="center" vertical="center" wrapText="1"/>
    </xf>
    <xf numFmtId="0" fontId="28" fillId="0" borderId="25" xfId="0" applyFont="1" applyBorder="1" applyAlignment="1">
      <alignment vertical="center" wrapText="1"/>
    </xf>
    <xf numFmtId="0" fontId="28" fillId="0" borderId="21" xfId="0" applyFont="1" applyBorder="1" applyAlignment="1">
      <alignment vertical="center" wrapText="1"/>
    </xf>
    <xf numFmtId="0" fontId="15" fillId="0" borderId="6" xfId="0" applyFont="1" applyBorder="1" applyAlignment="1">
      <alignment vertical="center" wrapText="1"/>
    </xf>
    <xf numFmtId="4" fontId="15" fillId="0" borderId="6" xfId="0" applyNumberFormat="1" applyFont="1" applyBorder="1" applyAlignment="1">
      <alignment vertical="center" wrapText="1"/>
    </xf>
    <xf numFmtId="3" fontId="15" fillId="0" borderId="6" xfId="0" applyNumberFormat="1" applyFont="1" applyBorder="1" applyAlignment="1">
      <alignment vertical="center" wrapText="1"/>
    </xf>
    <xf numFmtId="4" fontId="15" fillId="0" borderId="1" xfId="0" applyNumberFormat="1" applyFont="1" applyBorder="1" applyAlignment="1">
      <alignment vertical="center" wrapText="1"/>
    </xf>
    <xf numFmtId="164" fontId="16" fillId="0" borderId="1" xfId="0" applyNumberFormat="1" applyFont="1" applyBorder="1" applyAlignment="1">
      <alignment vertical="center" wrapText="1"/>
    </xf>
    <xf numFmtId="43" fontId="15" fillId="0" borderId="1" xfId="1" applyFont="1" applyFill="1" applyBorder="1" applyAlignment="1">
      <alignment vertical="center" wrapText="1"/>
    </xf>
    <xf numFmtId="165" fontId="15" fillId="0" borderId="1" xfId="1" applyNumberFormat="1" applyFont="1" applyBorder="1" applyAlignment="1">
      <alignment vertical="center" wrapText="1"/>
    </xf>
    <xf numFmtId="43" fontId="15" fillId="0" borderId="1" xfId="1" applyFont="1" applyBorder="1" applyAlignment="1">
      <alignment vertical="center" wrapText="1"/>
    </xf>
    <xf numFmtId="0" fontId="14" fillId="0" borderId="0" xfId="0" applyFont="1" applyAlignment="1">
      <alignment horizontal="center" vertical="center" wrapText="1"/>
    </xf>
    <xf numFmtId="0" fontId="14" fillId="0" borderId="0" xfId="0" applyFont="1" applyAlignment="1">
      <alignment horizontal="left" vertical="center" wrapText="1"/>
    </xf>
    <xf numFmtId="2" fontId="14" fillId="0" borderId="0" xfId="0" applyNumberFormat="1" applyFont="1" applyAlignment="1">
      <alignment horizontal="center" vertical="center" wrapText="1"/>
    </xf>
    <xf numFmtId="3" fontId="14" fillId="0" borderId="0" xfId="0" applyNumberFormat="1" applyFont="1" applyAlignment="1">
      <alignment horizontal="right" vertical="center" wrapText="1"/>
    </xf>
    <xf numFmtId="3" fontId="15" fillId="0" borderId="7" xfId="0" applyNumberFormat="1" applyFont="1" applyBorder="1" applyAlignment="1">
      <alignment horizontal="right" vertical="center" wrapText="1"/>
    </xf>
    <xf numFmtId="3" fontId="15" fillId="0" borderId="8" xfId="0" applyNumberFormat="1" applyFont="1" applyBorder="1" applyAlignment="1">
      <alignment horizontal="right" vertical="center" wrapText="1"/>
    </xf>
    <xf numFmtId="3" fontId="15" fillId="0" borderId="6" xfId="0" applyNumberFormat="1" applyFont="1" applyBorder="1" applyAlignment="1">
      <alignment horizontal="right" vertical="center" wrapText="1"/>
    </xf>
    <xf numFmtId="4" fontId="15" fillId="0" borderId="7" xfId="0" applyNumberFormat="1" applyFont="1" applyBorder="1" applyAlignment="1">
      <alignment horizontal="left" vertical="center" wrapText="1"/>
    </xf>
    <xf numFmtId="4" fontId="15" fillId="0" borderId="8" xfId="0" applyNumberFormat="1" applyFont="1" applyBorder="1" applyAlignment="1">
      <alignment horizontal="left" vertical="center" wrapText="1"/>
    </xf>
    <xf numFmtId="4" fontId="15" fillId="0" borderId="6" xfId="0" applyNumberFormat="1" applyFont="1" applyBorder="1" applyAlignment="1">
      <alignment horizontal="left" vertical="center" wrapText="1"/>
    </xf>
    <xf numFmtId="0" fontId="21" fillId="9" borderId="12" xfId="0" applyFont="1" applyFill="1" applyBorder="1" applyAlignment="1">
      <alignment horizontal="left" vertical="center" wrapText="1"/>
    </xf>
    <xf numFmtId="0" fontId="21" fillId="9" borderId="13" xfId="0" applyFont="1" applyFill="1" applyBorder="1" applyAlignment="1">
      <alignment horizontal="left" vertical="center" wrapText="1"/>
    </xf>
    <xf numFmtId="0" fontId="21" fillId="9" borderId="14" xfId="0" applyFont="1" applyFill="1" applyBorder="1" applyAlignment="1">
      <alignment horizontal="left" vertical="center" wrapText="1"/>
    </xf>
    <xf numFmtId="3" fontId="15" fillId="0" borderId="8" xfId="1" applyNumberFormat="1" applyFont="1" applyFill="1" applyBorder="1" applyAlignment="1">
      <alignment horizontal="right" vertical="center" wrapText="1"/>
    </xf>
    <xf numFmtId="3" fontId="15" fillId="0" borderId="6" xfId="1" applyNumberFormat="1" applyFont="1" applyFill="1" applyBorder="1" applyAlignment="1">
      <alignment horizontal="right" vertical="center" wrapText="1"/>
    </xf>
    <xf numFmtId="3" fontId="15" fillId="0" borderId="7" xfId="1" applyNumberFormat="1" applyFont="1" applyFill="1" applyBorder="1" applyAlignment="1">
      <alignment horizontal="right" vertical="center" wrapText="1"/>
    </xf>
    <xf numFmtId="0" fontId="21" fillId="9" borderId="34" xfId="0" applyFont="1" applyFill="1" applyBorder="1" applyAlignment="1">
      <alignment horizontal="left" vertical="center" wrapText="1"/>
    </xf>
    <xf numFmtId="43" fontId="15" fillId="0" borderId="35" xfId="1" applyFont="1" applyFill="1" applyBorder="1" applyAlignment="1">
      <alignment horizontal="center" vertical="center" wrapText="1"/>
    </xf>
    <xf numFmtId="43" fontId="15" fillId="0" borderId="8" xfId="1" applyFont="1" applyFill="1" applyBorder="1" applyAlignment="1">
      <alignment horizontal="center" vertical="center" wrapText="1"/>
    </xf>
    <xf numFmtId="43" fontId="15" fillId="0" borderId="6" xfId="1" applyFont="1" applyFill="1" applyBorder="1" applyAlignment="1">
      <alignment horizontal="center"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3" fontId="15" fillId="0" borderId="7" xfId="2" applyNumberFormat="1" applyFont="1" applyFill="1" applyBorder="1" applyAlignment="1">
      <alignment horizontal="right" vertical="center" wrapText="1"/>
    </xf>
    <xf numFmtId="3" fontId="15" fillId="0" borderId="8" xfId="2" applyNumberFormat="1" applyFont="1" applyFill="1" applyBorder="1" applyAlignment="1">
      <alignment horizontal="right" vertical="center" wrapText="1"/>
    </xf>
    <xf numFmtId="3" fontId="15" fillId="0" borderId="11" xfId="2" applyNumberFormat="1" applyFont="1" applyFill="1" applyBorder="1" applyAlignment="1">
      <alignment horizontal="right" vertical="center" wrapText="1"/>
    </xf>
    <xf numFmtId="3" fontId="15" fillId="0" borderId="9" xfId="2" applyNumberFormat="1" applyFont="1" applyFill="1" applyBorder="1" applyAlignment="1">
      <alignment horizontal="right" vertical="center" wrapText="1"/>
    </xf>
    <xf numFmtId="3" fontId="15" fillId="0" borderId="6" xfId="2" applyNumberFormat="1" applyFont="1" applyFill="1" applyBorder="1" applyAlignment="1">
      <alignment horizontal="right" vertical="center" wrapText="1"/>
    </xf>
    <xf numFmtId="0" fontId="21" fillId="9" borderId="33" xfId="0" applyFont="1" applyFill="1" applyBorder="1" applyAlignment="1">
      <alignment horizontal="left" vertical="center" wrapText="1"/>
    </xf>
    <xf numFmtId="0" fontId="20" fillId="9" borderId="12" xfId="0" applyFont="1" applyFill="1" applyBorder="1" applyAlignment="1">
      <alignment horizontal="left" vertical="center" wrapText="1"/>
    </xf>
    <xf numFmtId="0" fontId="20" fillId="9" borderId="13" xfId="0" applyFont="1" applyFill="1" applyBorder="1" applyAlignment="1">
      <alignment horizontal="left" vertical="center" wrapText="1"/>
    </xf>
    <xf numFmtId="0" fontId="20" fillId="9" borderId="14" xfId="0" applyFont="1" applyFill="1" applyBorder="1" applyAlignment="1">
      <alignment horizontal="left" vertical="center" wrapText="1"/>
    </xf>
    <xf numFmtId="0" fontId="25" fillId="9" borderId="12" xfId="0" applyFont="1" applyFill="1" applyBorder="1" applyAlignment="1">
      <alignment horizontal="left" vertical="center" wrapText="1"/>
    </xf>
    <xf numFmtId="0" fontId="25" fillId="9" borderId="13" xfId="0" applyFont="1" applyFill="1" applyBorder="1" applyAlignment="1">
      <alignment horizontal="left" vertical="center" wrapText="1"/>
    </xf>
    <xf numFmtId="0" fontId="25" fillId="9" borderId="14" xfId="0" applyFont="1" applyFill="1" applyBorder="1" applyAlignment="1">
      <alignment horizontal="left" vertical="center" wrapText="1"/>
    </xf>
    <xf numFmtId="3" fontId="21" fillId="9" borderId="12" xfId="0" applyNumberFormat="1" applyFont="1" applyFill="1" applyBorder="1" applyAlignment="1">
      <alignment horizontal="left" vertical="center" wrapText="1"/>
    </xf>
    <xf numFmtId="3" fontId="21" fillId="9" borderId="13" xfId="0" applyNumberFormat="1" applyFont="1" applyFill="1" applyBorder="1" applyAlignment="1">
      <alignment horizontal="left" vertical="center" wrapText="1"/>
    </xf>
    <xf numFmtId="3" fontId="21" fillId="9" borderId="14" xfId="0" applyNumberFormat="1" applyFont="1" applyFill="1" applyBorder="1" applyAlignment="1">
      <alignment horizontal="left" vertical="center" wrapText="1"/>
    </xf>
    <xf numFmtId="3" fontId="15" fillId="0" borderId="8" xfId="0" applyNumberFormat="1" applyFont="1" applyBorder="1" applyAlignment="1">
      <alignment horizontal="left" vertical="center" wrapText="1"/>
    </xf>
    <xf numFmtId="3" fontId="15" fillId="0" borderId="6" xfId="0" applyNumberFormat="1" applyFont="1" applyBorder="1" applyAlignment="1">
      <alignment horizontal="left" vertical="center" wrapText="1"/>
    </xf>
    <xf numFmtId="43" fontId="15" fillId="0" borderId="7" xfId="1" applyFont="1" applyFill="1" applyBorder="1" applyAlignment="1">
      <alignment horizontal="center" vertical="center" wrapText="1"/>
    </xf>
    <xf numFmtId="3" fontId="16" fillId="0" borderId="7" xfId="0" applyNumberFormat="1" applyFont="1" applyBorder="1" applyAlignment="1">
      <alignment horizontal="right" vertical="center" wrapText="1"/>
    </xf>
    <xf numFmtId="3" fontId="16" fillId="0" borderId="8" xfId="0" applyNumberFormat="1" applyFont="1" applyBorder="1" applyAlignment="1">
      <alignment horizontal="right" vertical="center" wrapText="1"/>
    </xf>
    <xf numFmtId="3" fontId="16" fillId="0" borderId="6" xfId="0" applyNumberFormat="1" applyFont="1" applyBorder="1" applyAlignment="1">
      <alignment horizontal="right" vertical="center" wrapText="1"/>
    </xf>
    <xf numFmtId="3" fontId="15" fillId="0" borderId="7" xfId="0" applyNumberFormat="1" applyFont="1" applyBorder="1" applyAlignment="1">
      <alignment horizontal="left" vertical="center" wrapText="1"/>
    </xf>
  </cellXfs>
  <cellStyles count="4">
    <cellStyle name="Comma" xfId="1" builtinId="3"/>
    <cellStyle name="Currency" xfId="2" builtinId="4"/>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4867D-A393-4C36-A3F7-580ADABB8643}">
  <dimension ref="A1:DH199"/>
  <sheetViews>
    <sheetView tabSelected="1" topLeftCell="C1" zoomScale="80" zoomScaleNormal="80" workbookViewId="0">
      <selection activeCell="T7" sqref="T7"/>
    </sheetView>
  </sheetViews>
  <sheetFormatPr defaultRowHeight="15.75" x14ac:dyDescent="0.25"/>
  <cols>
    <col min="1" max="1" width="9.28515625" style="147" customWidth="1"/>
    <col min="2" max="2" width="44.28515625" style="148" customWidth="1"/>
    <col min="3" max="3" width="38.42578125" style="147" customWidth="1"/>
    <col min="4" max="4" width="54.28515625" style="148" hidden="1" customWidth="1"/>
    <col min="5" max="5" width="65.140625" style="148" customWidth="1"/>
    <col min="6" max="6" width="27.140625" style="149" customWidth="1"/>
    <col min="7" max="7" width="24.85546875" style="149" hidden="1" customWidth="1"/>
    <col min="8" max="8" width="25.7109375" style="150" hidden="1" customWidth="1"/>
    <col min="9" max="9" width="24.5703125" style="150" hidden="1" customWidth="1"/>
    <col min="10" max="10" width="36" style="150" hidden="1" customWidth="1"/>
    <col min="11" max="12" width="33.28515625" style="150" hidden="1" customWidth="1"/>
    <col min="13" max="13" width="49" style="148" hidden="1" customWidth="1"/>
    <col min="14" max="14" width="34.5703125" style="147" customWidth="1"/>
    <col min="15" max="15" width="75.85546875" style="148" customWidth="1"/>
    <col min="16" max="16" width="26.42578125" style="22" hidden="1" customWidth="1"/>
    <col min="17" max="17" width="50" style="34" hidden="1" customWidth="1"/>
  </cols>
  <sheetData>
    <row r="1" spans="1:112" ht="88.5" customHeight="1" thickBot="1" x14ac:dyDescent="0.3">
      <c r="A1" s="37" t="s">
        <v>0</v>
      </c>
      <c r="B1" s="38" t="s">
        <v>23</v>
      </c>
      <c r="C1" s="37" t="s">
        <v>1</v>
      </c>
      <c r="D1" s="37" t="s">
        <v>2</v>
      </c>
      <c r="E1" s="37" t="s">
        <v>3</v>
      </c>
      <c r="F1" s="39" t="s">
        <v>4</v>
      </c>
      <c r="G1" s="39" t="s">
        <v>5</v>
      </c>
      <c r="H1" s="40" t="s">
        <v>599</v>
      </c>
      <c r="I1" s="40" t="s">
        <v>6</v>
      </c>
      <c r="J1" s="41" t="s">
        <v>600</v>
      </c>
      <c r="K1" s="42" t="s">
        <v>598</v>
      </c>
      <c r="L1" s="42" t="s">
        <v>601</v>
      </c>
      <c r="M1" s="43" t="s">
        <v>602</v>
      </c>
      <c r="N1" s="37" t="s">
        <v>7</v>
      </c>
      <c r="O1" s="37" t="s">
        <v>8</v>
      </c>
      <c r="P1" s="37" t="s">
        <v>9</v>
      </c>
      <c r="Q1" s="37" t="s">
        <v>597</v>
      </c>
    </row>
    <row r="2" spans="1:112" s="24" customFormat="1" ht="25.5" customHeight="1" thickBot="1" x14ac:dyDescent="0.3">
      <c r="A2" s="176" t="s">
        <v>10</v>
      </c>
      <c r="B2" s="177"/>
      <c r="C2" s="177"/>
      <c r="D2" s="177"/>
      <c r="E2" s="177"/>
      <c r="F2" s="177"/>
      <c r="G2" s="177"/>
      <c r="H2" s="177"/>
      <c r="I2" s="177"/>
      <c r="J2" s="177"/>
      <c r="K2" s="177"/>
      <c r="L2" s="177"/>
      <c r="M2" s="177"/>
      <c r="N2" s="177"/>
      <c r="O2" s="177"/>
      <c r="P2" s="177"/>
      <c r="Q2" s="178"/>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row>
    <row r="3" spans="1:112" s="23" customFormat="1" ht="108.75" customHeight="1" x14ac:dyDescent="0.25">
      <c r="A3" s="98">
        <v>1</v>
      </c>
      <c r="B3" s="99" t="s">
        <v>10</v>
      </c>
      <c r="C3" s="100" t="s">
        <v>38</v>
      </c>
      <c r="D3" s="99" t="s">
        <v>39</v>
      </c>
      <c r="E3" s="99" t="s">
        <v>603</v>
      </c>
      <c r="F3" s="101" t="s">
        <v>570</v>
      </c>
      <c r="G3" s="101" t="s">
        <v>571</v>
      </c>
      <c r="H3" s="102">
        <v>10617.6</v>
      </c>
      <c r="I3" s="102">
        <v>13272.280841461999</v>
      </c>
      <c r="J3" s="102">
        <v>13272.280841461999</v>
      </c>
      <c r="K3" s="102">
        <v>13272.280841461999</v>
      </c>
      <c r="L3" s="102">
        <f t="shared" ref="L3:L66" si="0">K3-J3</f>
        <v>0</v>
      </c>
      <c r="M3" s="99"/>
      <c r="N3" s="100" t="s">
        <v>583</v>
      </c>
      <c r="O3" s="99" t="s">
        <v>576</v>
      </c>
      <c r="P3" s="100" t="s">
        <v>577</v>
      </c>
      <c r="Q3" s="103"/>
    </row>
    <row r="4" spans="1:112" ht="48" customHeight="1" x14ac:dyDescent="0.25">
      <c r="A4" s="104">
        <v>2</v>
      </c>
      <c r="B4" s="28" t="s">
        <v>10</v>
      </c>
      <c r="C4" s="33" t="s">
        <v>48</v>
      </c>
      <c r="D4" s="28" t="s">
        <v>49</v>
      </c>
      <c r="E4" s="28" t="s">
        <v>604</v>
      </c>
      <c r="F4" s="32" t="s">
        <v>581</v>
      </c>
      <c r="G4" s="32" t="s">
        <v>582</v>
      </c>
      <c r="H4" s="36">
        <v>52000</v>
      </c>
      <c r="I4" s="36">
        <v>65000</v>
      </c>
      <c r="J4" s="36">
        <v>65000</v>
      </c>
      <c r="K4" s="36">
        <v>65000</v>
      </c>
      <c r="L4" s="36">
        <f t="shared" si="0"/>
        <v>0</v>
      </c>
      <c r="M4" s="28"/>
      <c r="N4" s="33" t="s">
        <v>605</v>
      </c>
      <c r="O4" s="28"/>
      <c r="P4" s="33" t="s">
        <v>577</v>
      </c>
      <c r="Q4" s="108"/>
    </row>
    <row r="5" spans="1:112" ht="86.25" customHeight="1" x14ac:dyDescent="0.25">
      <c r="A5" s="104">
        <v>3</v>
      </c>
      <c r="B5" s="28" t="s">
        <v>10</v>
      </c>
      <c r="C5" s="33" t="s">
        <v>54</v>
      </c>
      <c r="D5" s="28" t="s">
        <v>55</v>
      </c>
      <c r="E5" s="28" t="s">
        <v>604</v>
      </c>
      <c r="F5" s="32" t="s">
        <v>570</v>
      </c>
      <c r="G5" s="32" t="s">
        <v>571</v>
      </c>
      <c r="H5" s="36">
        <v>32000</v>
      </c>
      <c r="I5" s="36">
        <v>40000</v>
      </c>
      <c r="J5" s="36">
        <v>40000</v>
      </c>
      <c r="K5" s="36">
        <v>40000</v>
      </c>
      <c r="L5" s="36">
        <f t="shared" si="0"/>
        <v>0</v>
      </c>
      <c r="M5" s="28"/>
      <c r="N5" s="33" t="s">
        <v>583</v>
      </c>
      <c r="O5" s="28" t="s">
        <v>576</v>
      </c>
      <c r="P5" s="33" t="s">
        <v>577</v>
      </c>
      <c r="Q5" s="108"/>
    </row>
    <row r="6" spans="1:112" ht="87.75" customHeight="1" x14ac:dyDescent="0.25">
      <c r="A6" s="104">
        <v>4</v>
      </c>
      <c r="B6" s="28" t="s">
        <v>10</v>
      </c>
      <c r="C6" s="33" t="s">
        <v>56</v>
      </c>
      <c r="D6" s="28" t="s">
        <v>57</v>
      </c>
      <c r="E6" s="28" t="s">
        <v>606</v>
      </c>
      <c r="F6" s="32" t="s">
        <v>574</v>
      </c>
      <c r="G6" s="32" t="s">
        <v>582</v>
      </c>
      <c r="H6" s="36">
        <v>24000</v>
      </c>
      <c r="I6" s="36">
        <v>30000</v>
      </c>
      <c r="J6" s="36">
        <v>30000</v>
      </c>
      <c r="K6" s="36">
        <v>30000</v>
      </c>
      <c r="L6" s="36">
        <f t="shared" si="0"/>
        <v>0</v>
      </c>
      <c r="M6" s="28"/>
      <c r="N6" s="33" t="s">
        <v>583</v>
      </c>
      <c r="O6" s="28" t="s">
        <v>576</v>
      </c>
      <c r="P6" s="33" t="s">
        <v>577</v>
      </c>
      <c r="Q6" s="108"/>
    </row>
    <row r="7" spans="1:112" ht="48" customHeight="1" thickBot="1" x14ac:dyDescent="0.3">
      <c r="A7" s="105">
        <v>5</v>
      </c>
      <c r="B7" s="45" t="s">
        <v>10</v>
      </c>
      <c r="C7" s="71" t="s">
        <v>58</v>
      </c>
      <c r="D7" s="45" t="s">
        <v>59</v>
      </c>
      <c r="E7" s="45" t="s">
        <v>604</v>
      </c>
      <c r="F7" s="72" t="s">
        <v>578</v>
      </c>
      <c r="G7" s="72" t="s">
        <v>582</v>
      </c>
      <c r="H7" s="44">
        <v>52000</v>
      </c>
      <c r="I7" s="44">
        <v>65000</v>
      </c>
      <c r="J7" s="44">
        <v>65000</v>
      </c>
      <c r="K7" s="44">
        <v>65000</v>
      </c>
      <c r="L7" s="44">
        <f t="shared" si="0"/>
        <v>0</v>
      </c>
      <c r="M7" s="45"/>
      <c r="N7" s="71" t="s">
        <v>605</v>
      </c>
      <c r="O7" s="45"/>
      <c r="P7" s="71" t="s">
        <v>577</v>
      </c>
      <c r="Q7" s="109"/>
    </row>
    <row r="8" spans="1:112" ht="26.25" customHeight="1" thickBot="1" x14ac:dyDescent="0.3">
      <c r="A8" s="179" t="s">
        <v>13</v>
      </c>
      <c r="B8" s="180"/>
      <c r="C8" s="180"/>
      <c r="D8" s="180"/>
      <c r="E8" s="180"/>
      <c r="F8" s="180"/>
      <c r="G8" s="180"/>
      <c r="H8" s="180"/>
      <c r="I8" s="180"/>
      <c r="J8" s="180"/>
      <c r="K8" s="180"/>
      <c r="L8" s="180"/>
      <c r="M8" s="180"/>
      <c r="N8" s="180"/>
      <c r="O8" s="180"/>
      <c r="P8" s="180"/>
      <c r="Q8" s="181"/>
    </row>
    <row r="9" spans="1:112" ht="96.75" customHeight="1" x14ac:dyDescent="0.25">
      <c r="A9" s="106">
        <v>6</v>
      </c>
      <c r="B9" s="47" t="s">
        <v>13</v>
      </c>
      <c r="C9" s="73" t="s">
        <v>607</v>
      </c>
      <c r="D9" s="56" t="s">
        <v>608</v>
      </c>
      <c r="E9" s="47" t="s">
        <v>609</v>
      </c>
      <c r="F9" s="57" t="s">
        <v>570</v>
      </c>
      <c r="G9" s="57" t="s">
        <v>571</v>
      </c>
      <c r="H9" s="46">
        <f>1100*12+2800</f>
        <v>16000</v>
      </c>
      <c r="I9" s="46">
        <f>H9*1.25</f>
        <v>20000</v>
      </c>
      <c r="J9" s="46">
        <f>I9</f>
        <v>20000</v>
      </c>
      <c r="K9" s="152">
        <v>25000</v>
      </c>
      <c r="L9" s="152">
        <f>K9-J9-J10</f>
        <v>2300</v>
      </c>
      <c r="M9" s="168" t="s">
        <v>801</v>
      </c>
      <c r="N9" s="55" t="s">
        <v>583</v>
      </c>
      <c r="O9" s="47" t="s">
        <v>576</v>
      </c>
      <c r="P9" s="55" t="s">
        <v>580</v>
      </c>
      <c r="Q9" s="107"/>
    </row>
    <row r="10" spans="1:112" ht="103.5" customHeight="1" thickBot="1" x14ac:dyDescent="0.3">
      <c r="A10" s="105">
        <v>7</v>
      </c>
      <c r="B10" s="45" t="s">
        <v>13</v>
      </c>
      <c r="C10" s="74" t="s">
        <v>607</v>
      </c>
      <c r="D10" s="75" t="s">
        <v>608</v>
      </c>
      <c r="E10" s="45" t="s">
        <v>610</v>
      </c>
      <c r="F10" s="72" t="s">
        <v>570</v>
      </c>
      <c r="G10" s="72" t="s">
        <v>571</v>
      </c>
      <c r="H10" s="44">
        <f>180*12</f>
        <v>2160</v>
      </c>
      <c r="I10" s="44">
        <f>H10*1.25</f>
        <v>2700</v>
      </c>
      <c r="J10" s="44">
        <v>2700</v>
      </c>
      <c r="K10" s="152"/>
      <c r="L10" s="152"/>
      <c r="M10" s="168"/>
      <c r="N10" s="71" t="s">
        <v>583</v>
      </c>
      <c r="O10" s="45" t="s">
        <v>592</v>
      </c>
      <c r="P10" s="71" t="s">
        <v>580</v>
      </c>
      <c r="Q10" s="109"/>
    </row>
    <row r="11" spans="1:112" s="24" customFormat="1" ht="27.75" customHeight="1" thickBot="1" x14ac:dyDescent="0.3">
      <c r="A11" s="182" t="s">
        <v>830</v>
      </c>
      <c r="B11" s="183"/>
      <c r="C11" s="183"/>
      <c r="D11" s="183"/>
      <c r="E11" s="183"/>
      <c r="F11" s="183"/>
      <c r="G11" s="183"/>
      <c r="H11" s="183"/>
      <c r="I11" s="183"/>
      <c r="J11" s="183"/>
      <c r="K11" s="183"/>
      <c r="L11" s="183"/>
      <c r="M11" s="183"/>
      <c r="N11" s="183"/>
      <c r="O11" s="183"/>
      <c r="P11" s="183"/>
      <c r="Q11" s="184"/>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row>
    <row r="12" spans="1:112" ht="41.25" customHeight="1" x14ac:dyDescent="0.25">
      <c r="A12" s="106">
        <v>8</v>
      </c>
      <c r="B12" s="47" t="s">
        <v>12</v>
      </c>
      <c r="C12" s="55" t="s">
        <v>267</v>
      </c>
      <c r="D12" s="47" t="s">
        <v>268</v>
      </c>
      <c r="E12" s="47" t="s">
        <v>611</v>
      </c>
      <c r="F12" s="57" t="s">
        <v>578</v>
      </c>
      <c r="G12" s="57" t="s">
        <v>571</v>
      </c>
      <c r="H12" s="46">
        <v>400</v>
      </c>
      <c r="I12" s="46">
        <v>500</v>
      </c>
      <c r="J12" s="152">
        <f>I12+I13+I14</f>
        <v>15000</v>
      </c>
      <c r="K12" s="152">
        <v>15000</v>
      </c>
      <c r="L12" s="152">
        <f>K12-J12</f>
        <v>0</v>
      </c>
      <c r="M12" s="47"/>
      <c r="N12" s="55" t="s">
        <v>595</v>
      </c>
      <c r="O12" s="47"/>
      <c r="P12" s="55" t="s">
        <v>580</v>
      </c>
      <c r="Q12" s="107"/>
    </row>
    <row r="13" spans="1:112" ht="40.5" customHeight="1" x14ac:dyDescent="0.25">
      <c r="A13" s="104">
        <v>9</v>
      </c>
      <c r="B13" s="28" t="s">
        <v>12</v>
      </c>
      <c r="C13" s="33" t="s">
        <v>267</v>
      </c>
      <c r="D13" s="28" t="s">
        <v>268</v>
      </c>
      <c r="E13" s="28" t="s">
        <v>612</v>
      </c>
      <c r="F13" s="32" t="s">
        <v>578</v>
      </c>
      <c r="G13" s="32" t="s">
        <v>571</v>
      </c>
      <c r="H13" s="36">
        <v>2640</v>
      </c>
      <c r="I13" s="36">
        <v>3300</v>
      </c>
      <c r="J13" s="152"/>
      <c r="K13" s="152"/>
      <c r="L13" s="152"/>
      <c r="M13" s="28"/>
      <c r="N13" s="33" t="s">
        <v>595</v>
      </c>
      <c r="O13" s="28"/>
      <c r="P13" s="33" t="s">
        <v>577</v>
      </c>
      <c r="Q13" s="108"/>
    </row>
    <row r="14" spans="1:112" ht="40.5" customHeight="1" x14ac:dyDescent="0.25">
      <c r="A14" s="104">
        <v>10</v>
      </c>
      <c r="B14" s="28" t="s">
        <v>12</v>
      </c>
      <c r="C14" s="33" t="s">
        <v>267</v>
      </c>
      <c r="D14" s="28" t="s">
        <v>268</v>
      </c>
      <c r="E14" s="28" t="s">
        <v>613</v>
      </c>
      <c r="F14" s="32" t="s">
        <v>574</v>
      </c>
      <c r="G14" s="32" t="s">
        <v>582</v>
      </c>
      <c r="H14" s="36">
        <v>8960</v>
      </c>
      <c r="I14" s="36">
        <v>11200</v>
      </c>
      <c r="J14" s="153"/>
      <c r="K14" s="153"/>
      <c r="L14" s="153"/>
      <c r="M14" s="28"/>
      <c r="N14" s="33" t="s">
        <v>594</v>
      </c>
      <c r="O14" s="28"/>
      <c r="P14" s="33" t="s">
        <v>573</v>
      </c>
      <c r="Q14" s="108"/>
    </row>
    <row r="15" spans="1:112" ht="39" customHeight="1" x14ac:dyDescent="0.25">
      <c r="A15" s="104">
        <v>11</v>
      </c>
      <c r="B15" s="28" t="s">
        <v>12</v>
      </c>
      <c r="C15" s="33" t="s">
        <v>269</v>
      </c>
      <c r="D15" s="28" t="s">
        <v>270</v>
      </c>
      <c r="E15" s="28" t="s">
        <v>614</v>
      </c>
      <c r="F15" s="32" t="s">
        <v>574</v>
      </c>
      <c r="G15" s="32" t="s">
        <v>582</v>
      </c>
      <c r="H15" s="36">
        <v>8800</v>
      </c>
      <c r="I15" s="36">
        <v>11000</v>
      </c>
      <c r="J15" s="36">
        <v>11000</v>
      </c>
      <c r="K15" s="36">
        <v>11000</v>
      </c>
      <c r="L15" s="36">
        <v>0</v>
      </c>
      <c r="M15" s="28"/>
      <c r="N15" s="33" t="s">
        <v>594</v>
      </c>
      <c r="O15" s="28"/>
      <c r="P15" s="33" t="s">
        <v>573</v>
      </c>
      <c r="Q15" s="108"/>
    </row>
    <row r="16" spans="1:112" ht="55.5" customHeight="1" x14ac:dyDescent="0.25">
      <c r="A16" s="104">
        <v>12</v>
      </c>
      <c r="B16" s="28" t="s">
        <v>12</v>
      </c>
      <c r="C16" s="33" t="s">
        <v>275</v>
      </c>
      <c r="D16" s="28" t="s">
        <v>276</v>
      </c>
      <c r="E16" s="28" t="s">
        <v>615</v>
      </c>
      <c r="F16" s="32" t="s">
        <v>574</v>
      </c>
      <c r="G16" s="32" t="s">
        <v>582</v>
      </c>
      <c r="H16" s="36">
        <v>13600</v>
      </c>
      <c r="I16" s="36">
        <v>17000</v>
      </c>
      <c r="J16" s="36">
        <v>17000</v>
      </c>
      <c r="K16" s="36">
        <v>17000</v>
      </c>
      <c r="L16" s="36">
        <v>0</v>
      </c>
      <c r="M16" s="28"/>
      <c r="N16" s="33" t="s">
        <v>594</v>
      </c>
      <c r="O16" s="28"/>
      <c r="P16" s="33" t="s">
        <v>573</v>
      </c>
      <c r="Q16" s="108"/>
    </row>
    <row r="17" spans="1:112" ht="38.25" customHeight="1" x14ac:dyDescent="0.25">
      <c r="A17" s="104">
        <v>13</v>
      </c>
      <c r="B17" s="28" t="s">
        <v>12</v>
      </c>
      <c r="C17" s="33" t="s">
        <v>235</v>
      </c>
      <c r="D17" s="28" t="s">
        <v>236</v>
      </c>
      <c r="E17" s="28" t="s">
        <v>616</v>
      </c>
      <c r="F17" s="32" t="s">
        <v>581</v>
      </c>
      <c r="G17" s="32" t="s">
        <v>582</v>
      </c>
      <c r="H17" s="36">
        <v>1700</v>
      </c>
      <c r="I17" s="36">
        <v>2125</v>
      </c>
      <c r="J17" s="151">
        <f>I17+I18+I19</f>
        <v>4000</v>
      </c>
      <c r="K17" s="151">
        <v>4000</v>
      </c>
      <c r="L17" s="151">
        <v>0</v>
      </c>
      <c r="M17" s="28"/>
      <c r="N17" s="33" t="s">
        <v>595</v>
      </c>
      <c r="O17" s="28"/>
      <c r="P17" s="33" t="s">
        <v>577</v>
      </c>
      <c r="Q17" s="108"/>
    </row>
    <row r="18" spans="1:112" ht="45.75" customHeight="1" x14ac:dyDescent="0.25">
      <c r="A18" s="104">
        <v>14</v>
      </c>
      <c r="B18" s="28" t="s">
        <v>12</v>
      </c>
      <c r="C18" s="33" t="s">
        <v>235</v>
      </c>
      <c r="D18" s="28" t="s">
        <v>236</v>
      </c>
      <c r="E18" s="28" t="s">
        <v>617</v>
      </c>
      <c r="F18" s="32" t="s">
        <v>581</v>
      </c>
      <c r="G18" s="32" t="s">
        <v>582</v>
      </c>
      <c r="H18" s="36">
        <v>700</v>
      </c>
      <c r="I18" s="36">
        <v>875</v>
      </c>
      <c r="J18" s="152"/>
      <c r="K18" s="152"/>
      <c r="L18" s="152"/>
      <c r="M18" s="28"/>
      <c r="N18" s="33" t="s">
        <v>595</v>
      </c>
      <c r="O18" s="28"/>
      <c r="P18" s="33" t="s">
        <v>577</v>
      </c>
      <c r="Q18" s="108"/>
    </row>
    <row r="19" spans="1:112" ht="44.25" customHeight="1" x14ac:dyDescent="0.25">
      <c r="A19" s="104">
        <v>15</v>
      </c>
      <c r="B19" s="28" t="s">
        <v>12</v>
      </c>
      <c r="C19" s="33" t="s">
        <v>235</v>
      </c>
      <c r="D19" s="28" t="s">
        <v>236</v>
      </c>
      <c r="E19" s="28" t="s">
        <v>618</v>
      </c>
      <c r="F19" s="32" t="s">
        <v>581</v>
      </c>
      <c r="G19" s="32" t="s">
        <v>582</v>
      </c>
      <c r="H19" s="36">
        <v>800</v>
      </c>
      <c r="I19" s="36">
        <v>1000</v>
      </c>
      <c r="J19" s="153"/>
      <c r="K19" s="153"/>
      <c r="L19" s="153"/>
      <c r="M19" s="28"/>
      <c r="N19" s="33" t="s">
        <v>595</v>
      </c>
      <c r="O19" s="28"/>
      <c r="P19" s="33" t="s">
        <v>577</v>
      </c>
      <c r="Q19" s="108"/>
    </row>
    <row r="20" spans="1:112" ht="84" customHeight="1" thickBot="1" x14ac:dyDescent="0.3">
      <c r="A20" s="105">
        <v>16</v>
      </c>
      <c r="B20" s="45" t="s">
        <v>12</v>
      </c>
      <c r="C20" s="71" t="s">
        <v>237</v>
      </c>
      <c r="D20" s="45" t="s">
        <v>238</v>
      </c>
      <c r="E20" s="45" t="s">
        <v>619</v>
      </c>
      <c r="F20" s="72" t="s">
        <v>570</v>
      </c>
      <c r="G20" s="72" t="s">
        <v>582</v>
      </c>
      <c r="H20" s="44">
        <v>10640</v>
      </c>
      <c r="I20" s="44">
        <v>13300</v>
      </c>
      <c r="J20" s="44">
        <v>13300</v>
      </c>
      <c r="K20" s="44">
        <v>13300</v>
      </c>
      <c r="L20" s="44">
        <v>0</v>
      </c>
      <c r="M20" s="45"/>
      <c r="N20" s="71" t="s">
        <v>594</v>
      </c>
      <c r="O20" s="45"/>
      <c r="P20" s="71" t="s">
        <v>573</v>
      </c>
      <c r="Q20" s="109"/>
    </row>
    <row r="21" spans="1:112" s="24" customFormat="1" ht="27" customHeight="1" thickBot="1" x14ac:dyDescent="0.3">
      <c r="A21" s="157" t="s">
        <v>14</v>
      </c>
      <c r="B21" s="158"/>
      <c r="C21" s="158"/>
      <c r="D21" s="158"/>
      <c r="E21" s="158"/>
      <c r="F21" s="158"/>
      <c r="G21" s="158"/>
      <c r="H21" s="158"/>
      <c r="I21" s="158"/>
      <c r="J21" s="158"/>
      <c r="K21" s="158"/>
      <c r="L21" s="158"/>
      <c r="M21" s="158"/>
      <c r="N21" s="158"/>
      <c r="O21" s="158"/>
      <c r="P21" s="158"/>
      <c r="Q21" s="159"/>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row>
    <row r="22" spans="1:112" ht="66.75" customHeight="1" x14ac:dyDescent="0.25">
      <c r="A22" s="106">
        <v>17</v>
      </c>
      <c r="B22" s="47" t="s">
        <v>14</v>
      </c>
      <c r="C22" s="55" t="s">
        <v>279</v>
      </c>
      <c r="D22" s="47" t="s">
        <v>280</v>
      </c>
      <c r="E22" s="47" t="s">
        <v>620</v>
      </c>
      <c r="F22" s="78" t="s">
        <v>782</v>
      </c>
      <c r="G22" s="57" t="s">
        <v>582</v>
      </c>
      <c r="H22" s="46">
        <v>848000</v>
      </c>
      <c r="I22" s="46">
        <v>1060000</v>
      </c>
      <c r="J22" s="46">
        <v>1060000</v>
      </c>
      <c r="K22" s="46">
        <v>700000</v>
      </c>
      <c r="L22" s="46">
        <f t="shared" si="0"/>
        <v>-360000</v>
      </c>
      <c r="M22" s="47" t="s">
        <v>621</v>
      </c>
      <c r="N22" s="55" t="s">
        <v>605</v>
      </c>
      <c r="O22" s="47"/>
      <c r="P22" s="55" t="s">
        <v>577</v>
      </c>
      <c r="Q22" s="107" t="s">
        <v>622</v>
      </c>
    </row>
    <row r="23" spans="1:112" ht="106.5" customHeight="1" x14ac:dyDescent="0.25">
      <c r="A23" s="104">
        <v>18</v>
      </c>
      <c r="B23" s="28" t="s">
        <v>14</v>
      </c>
      <c r="C23" s="33" t="s">
        <v>283</v>
      </c>
      <c r="D23" s="28" t="s">
        <v>284</v>
      </c>
      <c r="E23" s="28" t="s">
        <v>623</v>
      </c>
      <c r="F23" s="32" t="s">
        <v>570</v>
      </c>
      <c r="G23" s="32" t="s">
        <v>582</v>
      </c>
      <c r="H23" s="36">
        <v>70000</v>
      </c>
      <c r="I23" s="36">
        <v>87500</v>
      </c>
      <c r="J23" s="36">
        <v>87500</v>
      </c>
      <c r="K23" s="36">
        <v>50000</v>
      </c>
      <c r="L23" s="36">
        <f t="shared" si="0"/>
        <v>-37500</v>
      </c>
      <c r="M23" s="28" t="s">
        <v>783</v>
      </c>
      <c r="N23" s="33" t="s">
        <v>583</v>
      </c>
      <c r="O23" s="28" t="s">
        <v>589</v>
      </c>
      <c r="P23" s="33" t="s">
        <v>580</v>
      </c>
      <c r="Q23" s="108"/>
    </row>
    <row r="24" spans="1:112" ht="45.75" customHeight="1" x14ac:dyDescent="0.25">
      <c r="A24" s="104">
        <v>19</v>
      </c>
      <c r="B24" s="28" t="s">
        <v>14</v>
      </c>
      <c r="C24" s="33" t="s">
        <v>285</v>
      </c>
      <c r="D24" s="28" t="s">
        <v>286</v>
      </c>
      <c r="E24" s="28" t="s">
        <v>624</v>
      </c>
      <c r="F24" s="32" t="s">
        <v>581</v>
      </c>
      <c r="G24" s="32" t="s">
        <v>582</v>
      </c>
      <c r="H24" s="36">
        <v>20000</v>
      </c>
      <c r="I24" s="36">
        <v>25000</v>
      </c>
      <c r="J24" s="36">
        <v>25000</v>
      </c>
      <c r="K24" s="36">
        <v>25000</v>
      </c>
      <c r="L24" s="36">
        <f t="shared" si="0"/>
        <v>0</v>
      </c>
      <c r="M24" s="28"/>
      <c r="N24" s="33" t="s">
        <v>594</v>
      </c>
      <c r="O24" s="28"/>
      <c r="P24" s="33" t="s">
        <v>577</v>
      </c>
      <c r="Q24" s="108"/>
    </row>
    <row r="25" spans="1:112" ht="96" customHeight="1" x14ac:dyDescent="0.25">
      <c r="A25" s="104">
        <v>20</v>
      </c>
      <c r="B25" s="28" t="s">
        <v>14</v>
      </c>
      <c r="C25" s="33" t="s">
        <v>287</v>
      </c>
      <c r="D25" s="28" t="s">
        <v>288</v>
      </c>
      <c r="E25" s="28" t="s">
        <v>625</v>
      </c>
      <c r="F25" s="32" t="s">
        <v>581</v>
      </c>
      <c r="G25" s="32" t="s">
        <v>582</v>
      </c>
      <c r="H25" s="36">
        <v>8000</v>
      </c>
      <c r="I25" s="36">
        <v>10000</v>
      </c>
      <c r="J25" s="36">
        <v>10000</v>
      </c>
      <c r="K25" s="36">
        <v>10000</v>
      </c>
      <c r="L25" s="36">
        <f t="shared" si="0"/>
        <v>0</v>
      </c>
      <c r="M25" s="28"/>
      <c r="N25" s="33" t="s">
        <v>595</v>
      </c>
      <c r="O25" s="28"/>
      <c r="P25" s="33" t="s">
        <v>577</v>
      </c>
      <c r="Q25" s="108" t="s">
        <v>626</v>
      </c>
    </row>
    <row r="26" spans="1:112" ht="84.75" customHeight="1" thickBot="1" x14ac:dyDescent="0.3">
      <c r="A26" s="105">
        <v>21</v>
      </c>
      <c r="B26" s="45" t="s">
        <v>14</v>
      </c>
      <c r="C26" s="71" t="s">
        <v>289</v>
      </c>
      <c r="D26" s="45" t="s">
        <v>290</v>
      </c>
      <c r="E26" s="45" t="s">
        <v>627</v>
      </c>
      <c r="F26" s="72" t="s">
        <v>570</v>
      </c>
      <c r="G26" s="72" t="s">
        <v>582</v>
      </c>
      <c r="H26" s="44">
        <v>16000</v>
      </c>
      <c r="I26" s="44">
        <v>20000</v>
      </c>
      <c r="J26" s="44">
        <v>20000</v>
      </c>
      <c r="K26" s="44">
        <v>20000</v>
      </c>
      <c r="L26" s="44">
        <f t="shared" si="0"/>
        <v>0</v>
      </c>
      <c r="M26" s="45"/>
      <c r="N26" s="71" t="s">
        <v>595</v>
      </c>
      <c r="O26" s="45"/>
      <c r="P26" s="71" t="s">
        <v>577</v>
      </c>
      <c r="Q26" s="109" t="s">
        <v>628</v>
      </c>
    </row>
    <row r="27" spans="1:112" s="24" customFormat="1" ht="30" customHeight="1" thickBot="1" x14ac:dyDescent="0.3">
      <c r="A27" s="157" t="s">
        <v>15</v>
      </c>
      <c r="B27" s="158"/>
      <c r="C27" s="158"/>
      <c r="D27" s="158"/>
      <c r="E27" s="158"/>
      <c r="F27" s="158"/>
      <c r="G27" s="158"/>
      <c r="H27" s="158"/>
      <c r="I27" s="158"/>
      <c r="J27" s="158"/>
      <c r="K27" s="158"/>
      <c r="L27" s="158"/>
      <c r="M27" s="158"/>
      <c r="N27" s="158"/>
      <c r="O27" s="158"/>
      <c r="P27" s="158"/>
      <c r="Q27" s="159"/>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row>
    <row r="28" spans="1:112" ht="67.5" customHeight="1" x14ac:dyDescent="0.25">
      <c r="A28" s="106">
        <v>22</v>
      </c>
      <c r="B28" s="47" t="s">
        <v>15</v>
      </c>
      <c r="C28" s="55" t="s">
        <v>291</v>
      </c>
      <c r="D28" s="47" t="s">
        <v>292</v>
      </c>
      <c r="E28" s="47" t="s">
        <v>629</v>
      </c>
      <c r="F28" s="57" t="s">
        <v>570</v>
      </c>
      <c r="G28" s="57" t="s">
        <v>593</v>
      </c>
      <c r="H28" s="79">
        <v>2192800</v>
      </c>
      <c r="I28" s="46">
        <f>H28*1.25</f>
        <v>2741000</v>
      </c>
      <c r="J28" s="160">
        <f>I28+I29+I30+I31+I32+I33</f>
        <v>5400000</v>
      </c>
      <c r="K28" s="160">
        <v>5400000</v>
      </c>
      <c r="L28" s="46">
        <f t="shared" si="0"/>
        <v>0</v>
      </c>
      <c r="M28" s="47"/>
      <c r="N28" s="55" t="s">
        <v>605</v>
      </c>
      <c r="O28" s="47"/>
      <c r="P28" s="55" t="s">
        <v>573</v>
      </c>
      <c r="Q28" s="107" t="s">
        <v>630</v>
      </c>
    </row>
    <row r="29" spans="1:112" ht="71.25" customHeight="1" x14ac:dyDescent="0.25">
      <c r="A29" s="104">
        <v>23</v>
      </c>
      <c r="B29" s="28" t="s">
        <v>15</v>
      </c>
      <c r="C29" s="33" t="s">
        <v>291</v>
      </c>
      <c r="D29" s="28" t="s">
        <v>292</v>
      </c>
      <c r="E29" s="28" t="s">
        <v>631</v>
      </c>
      <c r="F29" s="32" t="s">
        <v>570</v>
      </c>
      <c r="G29" s="32" t="s">
        <v>593</v>
      </c>
      <c r="H29" s="49">
        <v>1366200</v>
      </c>
      <c r="I29" s="49">
        <f>H29*1.25</f>
        <v>1707750</v>
      </c>
      <c r="J29" s="160"/>
      <c r="K29" s="160"/>
      <c r="L29" s="36">
        <f t="shared" si="0"/>
        <v>0</v>
      </c>
      <c r="M29" s="28"/>
      <c r="N29" s="33" t="s">
        <v>605</v>
      </c>
      <c r="O29" s="28"/>
      <c r="P29" s="33" t="s">
        <v>573</v>
      </c>
      <c r="Q29" s="108" t="s">
        <v>630</v>
      </c>
    </row>
    <row r="30" spans="1:112" ht="82.9" customHeight="1" x14ac:dyDescent="0.25">
      <c r="A30" s="104">
        <v>24</v>
      </c>
      <c r="B30" s="28" t="s">
        <v>15</v>
      </c>
      <c r="C30" s="33" t="s">
        <v>291</v>
      </c>
      <c r="D30" s="28" t="s">
        <v>292</v>
      </c>
      <c r="E30" s="28" t="s">
        <v>632</v>
      </c>
      <c r="F30" s="32" t="s">
        <v>570</v>
      </c>
      <c r="G30" s="32" t="s">
        <v>582</v>
      </c>
      <c r="H30" s="49">
        <f t="shared" ref="H30:H48" si="1">I30/1.25</f>
        <v>257518</v>
      </c>
      <c r="I30" s="49">
        <v>321897.5</v>
      </c>
      <c r="J30" s="160"/>
      <c r="K30" s="160"/>
      <c r="L30" s="36">
        <f t="shared" si="0"/>
        <v>0</v>
      </c>
      <c r="M30" s="28"/>
      <c r="N30" s="33" t="s">
        <v>583</v>
      </c>
      <c r="O30" s="28" t="s">
        <v>592</v>
      </c>
      <c r="P30" s="33" t="s">
        <v>580</v>
      </c>
      <c r="Q30" s="108" t="s">
        <v>633</v>
      </c>
    </row>
    <row r="31" spans="1:112" ht="89.45" customHeight="1" x14ac:dyDescent="0.25">
      <c r="A31" s="104">
        <v>25</v>
      </c>
      <c r="B31" s="28" t="s">
        <v>15</v>
      </c>
      <c r="C31" s="33" t="s">
        <v>291</v>
      </c>
      <c r="D31" s="28" t="s">
        <v>292</v>
      </c>
      <c r="E31" s="28" t="s">
        <v>634</v>
      </c>
      <c r="F31" s="32" t="s">
        <v>570</v>
      </c>
      <c r="G31" s="32" t="s">
        <v>582</v>
      </c>
      <c r="H31" s="49">
        <f t="shared" si="1"/>
        <v>53088</v>
      </c>
      <c r="I31" s="49">
        <v>66360</v>
      </c>
      <c r="J31" s="160"/>
      <c r="K31" s="160"/>
      <c r="L31" s="36">
        <f t="shared" si="0"/>
        <v>0</v>
      </c>
      <c r="M31" s="28"/>
      <c r="N31" s="33" t="s">
        <v>583</v>
      </c>
      <c r="O31" s="28" t="s">
        <v>592</v>
      </c>
      <c r="P31" s="33" t="s">
        <v>580</v>
      </c>
      <c r="Q31" s="108"/>
    </row>
    <row r="32" spans="1:112" ht="82.15" customHeight="1" x14ac:dyDescent="0.25">
      <c r="A32" s="104">
        <v>26</v>
      </c>
      <c r="B32" s="28" t="s">
        <v>15</v>
      </c>
      <c r="C32" s="33" t="s">
        <v>291</v>
      </c>
      <c r="D32" s="28" t="s">
        <v>292</v>
      </c>
      <c r="E32" s="28" t="s">
        <v>635</v>
      </c>
      <c r="F32" s="32" t="s">
        <v>570</v>
      </c>
      <c r="G32" s="32" t="s">
        <v>582</v>
      </c>
      <c r="H32" s="49">
        <f t="shared" si="1"/>
        <v>100394</v>
      </c>
      <c r="I32" s="49">
        <v>125492.5</v>
      </c>
      <c r="J32" s="160"/>
      <c r="K32" s="160"/>
      <c r="L32" s="36">
        <f t="shared" si="0"/>
        <v>0</v>
      </c>
      <c r="M32" s="28"/>
      <c r="N32" s="33" t="s">
        <v>583</v>
      </c>
      <c r="O32" s="28" t="s">
        <v>592</v>
      </c>
      <c r="P32" s="33" t="s">
        <v>580</v>
      </c>
      <c r="Q32" s="108"/>
    </row>
    <row r="33" spans="1:112" ht="88.5" customHeight="1" x14ac:dyDescent="0.25">
      <c r="A33" s="104">
        <v>27</v>
      </c>
      <c r="B33" s="28" t="s">
        <v>15</v>
      </c>
      <c r="C33" s="33" t="s">
        <v>291</v>
      </c>
      <c r="D33" s="28" t="s">
        <v>292</v>
      </c>
      <c r="E33" s="28" t="s">
        <v>636</v>
      </c>
      <c r="F33" s="32" t="s">
        <v>570</v>
      </c>
      <c r="G33" s="32" t="s">
        <v>582</v>
      </c>
      <c r="H33" s="49">
        <f t="shared" si="1"/>
        <v>350000</v>
      </c>
      <c r="I33" s="49">
        <v>437500</v>
      </c>
      <c r="J33" s="161"/>
      <c r="K33" s="161"/>
      <c r="L33" s="36">
        <f t="shared" si="0"/>
        <v>0</v>
      </c>
      <c r="M33" s="28"/>
      <c r="N33" s="33" t="s">
        <v>583</v>
      </c>
      <c r="O33" s="28" t="s">
        <v>592</v>
      </c>
      <c r="P33" s="33" t="s">
        <v>580</v>
      </c>
      <c r="Q33" s="108"/>
    </row>
    <row r="34" spans="1:112" ht="90" customHeight="1" x14ac:dyDescent="0.25">
      <c r="A34" s="104">
        <v>28</v>
      </c>
      <c r="B34" s="28" t="s">
        <v>15</v>
      </c>
      <c r="C34" s="33" t="s">
        <v>293</v>
      </c>
      <c r="D34" s="28" t="s">
        <v>294</v>
      </c>
      <c r="E34" s="28" t="s">
        <v>637</v>
      </c>
      <c r="F34" s="32" t="s">
        <v>574</v>
      </c>
      <c r="G34" s="32" t="s">
        <v>582</v>
      </c>
      <c r="H34" s="49">
        <f t="shared" si="1"/>
        <v>216000</v>
      </c>
      <c r="I34" s="49">
        <v>270000</v>
      </c>
      <c r="J34" s="49">
        <v>270000</v>
      </c>
      <c r="K34" s="53">
        <v>270000</v>
      </c>
      <c r="L34" s="36">
        <f t="shared" si="0"/>
        <v>0</v>
      </c>
      <c r="M34" s="28"/>
      <c r="N34" s="33" t="s">
        <v>583</v>
      </c>
      <c r="O34" s="28" t="s">
        <v>592</v>
      </c>
      <c r="P34" s="33" t="s">
        <v>580</v>
      </c>
      <c r="Q34" s="108" t="s">
        <v>633</v>
      </c>
    </row>
    <row r="35" spans="1:112" ht="102" customHeight="1" x14ac:dyDescent="0.25">
      <c r="A35" s="104">
        <v>29</v>
      </c>
      <c r="B35" s="28" t="s">
        <v>15</v>
      </c>
      <c r="C35" s="33" t="s">
        <v>295</v>
      </c>
      <c r="D35" s="28" t="s">
        <v>296</v>
      </c>
      <c r="E35" s="28" t="s">
        <v>638</v>
      </c>
      <c r="F35" s="32" t="s">
        <v>570</v>
      </c>
      <c r="G35" s="32" t="s">
        <v>582</v>
      </c>
      <c r="H35" s="49">
        <f t="shared" si="1"/>
        <v>320000</v>
      </c>
      <c r="I35" s="49">
        <v>400000</v>
      </c>
      <c r="J35" s="49">
        <v>400000</v>
      </c>
      <c r="K35" s="53">
        <v>400000</v>
      </c>
      <c r="L35" s="36">
        <f t="shared" si="0"/>
        <v>0</v>
      </c>
      <c r="M35" s="28"/>
      <c r="N35" s="33" t="s">
        <v>583</v>
      </c>
      <c r="O35" s="28" t="s">
        <v>592</v>
      </c>
      <c r="P35" s="33" t="s">
        <v>580</v>
      </c>
      <c r="Q35" s="108" t="s">
        <v>639</v>
      </c>
    </row>
    <row r="36" spans="1:112" ht="49.9" customHeight="1" x14ac:dyDescent="0.25">
      <c r="A36" s="104">
        <v>30</v>
      </c>
      <c r="B36" s="28" t="s">
        <v>15</v>
      </c>
      <c r="C36" s="33" t="s">
        <v>297</v>
      </c>
      <c r="D36" s="28" t="s">
        <v>298</v>
      </c>
      <c r="E36" s="28" t="s">
        <v>640</v>
      </c>
      <c r="F36" s="32" t="s">
        <v>570</v>
      </c>
      <c r="G36" s="32" t="s">
        <v>582</v>
      </c>
      <c r="H36" s="36">
        <f t="shared" si="1"/>
        <v>120000</v>
      </c>
      <c r="I36" s="49">
        <v>150000</v>
      </c>
      <c r="J36" s="49">
        <v>150000</v>
      </c>
      <c r="K36" s="53">
        <v>150000</v>
      </c>
      <c r="L36" s="36">
        <f t="shared" si="0"/>
        <v>0</v>
      </c>
      <c r="M36" s="28"/>
      <c r="N36" s="33" t="s">
        <v>605</v>
      </c>
      <c r="O36" s="28"/>
      <c r="P36" s="33" t="s">
        <v>573</v>
      </c>
      <c r="Q36" s="108"/>
    </row>
    <row r="37" spans="1:112" ht="84.6" customHeight="1" x14ac:dyDescent="0.25">
      <c r="A37" s="104">
        <v>31</v>
      </c>
      <c r="B37" s="28" t="s">
        <v>15</v>
      </c>
      <c r="C37" s="33" t="s">
        <v>299</v>
      </c>
      <c r="D37" s="28" t="s">
        <v>300</v>
      </c>
      <c r="E37" s="28" t="s">
        <v>641</v>
      </c>
      <c r="F37" s="32" t="s">
        <v>570</v>
      </c>
      <c r="G37" s="32" t="s">
        <v>593</v>
      </c>
      <c r="H37" s="49">
        <f t="shared" si="1"/>
        <v>168000</v>
      </c>
      <c r="I37" s="49">
        <v>210000</v>
      </c>
      <c r="J37" s="162">
        <f>I37+I38+I39+I40+I41</f>
        <v>850000</v>
      </c>
      <c r="K37" s="162">
        <v>850000</v>
      </c>
      <c r="L37" s="36">
        <f t="shared" si="0"/>
        <v>0</v>
      </c>
      <c r="M37" s="28"/>
      <c r="N37" s="33" t="s">
        <v>583</v>
      </c>
      <c r="O37" s="28" t="s">
        <v>592</v>
      </c>
      <c r="P37" s="33" t="s">
        <v>580</v>
      </c>
      <c r="Q37" s="108" t="s">
        <v>642</v>
      </c>
    </row>
    <row r="38" spans="1:112" ht="81.599999999999994" customHeight="1" x14ac:dyDescent="0.25">
      <c r="A38" s="104">
        <v>32</v>
      </c>
      <c r="B38" s="28" t="s">
        <v>15</v>
      </c>
      <c r="C38" s="33" t="s">
        <v>299</v>
      </c>
      <c r="D38" s="28" t="s">
        <v>300</v>
      </c>
      <c r="E38" s="28" t="s">
        <v>643</v>
      </c>
      <c r="F38" s="32" t="s">
        <v>570</v>
      </c>
      <c r="G38" s="32" t="s">
        <v>582</v>
      </c>
      <c r="H38" s="49">
        <f t="shared" si="1"/>
        <v>82000</v>
      </c>
      <c r="I38" s="49">
        <v>102500</v>
      </c>
      <c r="J38" s="160"/>
      <c r="K38" s="160"/>
      <c r="L38" s="36">
        <f t="shared" si="0"/>
        <v>0</v>
      </c>
      <c r="M38" s="28"/>
      <c r="N38" s="33" t="s">
        <v>583</v>
      </c>
      <c r="O38" s="28" t="s">
        <v>592</v>
      </c>
      <c r="P38" s="33" t="s">
        <v>580</v>
      </c>
      <c r="Q38" s="108"/>
    </row>
    <row r="39" spans="1:112" ht="83.25" customHeight="1" x14ac:dyDescent="0.25">
      <c r="A39" s="104">
        <v>33</v>
      </c>
      <c r="B39" s="28" t="s">
        <v>15</v>
      </c>
      <c r="C39" s="33" t="s">
        <v>299</v>
      </c>
      <c r="D39" s="28" t="s">
        <v>300</v>
      </c>
      <c r="E39" s="28" t="s">
        <v>644</v>
      </c>
      <c r="F39" s="32" t="s">
        <v>570</v>
      </c>
      <c r="G39" s="32" t="s">
        <v>582</v>
      </c>
      <c r="H39" s="49">
        <f t="shared" si="1"/>
        <v>100000</v>
      </c>
      <c r="I39" s="49">
        <v>125000</v>
      </c>
      <c r="J39" s="160"/>
      <c r="K39" s="160"/>
      <c r="L39" s="36">
        <f t="shared" si="0"/>
        <v>0</v>
      </c>
      <c r="M39" s="28"/>
      <c r="N39" s="51" t="s">
        <v>583</v>
      </c>
      <c r="O39" s="52" t="s">
        <v>576</v>
      </c>
      <c r="P39" s="33" t="s">
        <v>580</v>
      </c>
      <c r="Q39" s="110" t="s">
        <v>645</v>
      </c>
    </row>
    <row r="40" spans="1:112" ht="91.5" customHeight="1" x14ac:dyDescent="0.25">
      <c r="A40" s="104">
        <v>34</v>
      </c>
      <c r="B40" s="28" t="s">
        <v>15</v>
      </c>
      <c r="C40" s="33" t="s">
        <v>299</v>
      </c>
      <c r="D40" s="28" t="s">
        <v>300</v>
      </c>
      <c r="E40" s="28" t="s">
        <v>646</v>
      </c>
      <c r="F40" s="32" t="s">
        <v>570</v>
      </c>
      <c r="G40" s="32" t="s">
        <v>582</v>
      </c>
      <c r="H40" s="49">
        <f t="shared" si="1"/>
        <v>300000</v>
      </c>
      <c r="I40" s="49">
        <v>375000</v>
      </c>
      <c r="J40" s="160"/>
      <c r="K40" s="160"/>
      <c r="L40" s="36">
        <f t="shared" si="0"/>
        <v>0</v>
      </c>
      <c r="M40" s="28"/>
      <c r="N40" s="33" t="s">
        <v>583</v>
      </c>
      <c r="O40" s="28" t="s">
        <v>576</v>
      </c>
      <c r="P40" s="33" t="s">
        <v>580</v>
      </c>
      <c r="Q40" s="108"/>
    </row>
    <row r="41" spans="1:112" ht="97.5" customHeight="1" thickBot="1" x14ac:dyDescent="0.3">
      <c r="A41" s="105">
        <v>35</v>
      </c>
      <c r="B41" s="45" t="s">
        <v>15</v>
      </c>
      <c r="C41" s="71" t="s">
        <v>299</v>
      </c>
      <c r="D41" s="45" t="s">
        <v>300</v>
      </c>
      <c r="E41" s="45" t="s">
        <v>647</v>
      </c>
      <c r="F41" s="72" t="s">
        <v>574</v>
      </c>
      <c r="G41" s="72" t="s">
        <v>582</v>
      </c>
      <c r="H41" s="80">
        <f t="shared" si="1"/>
        <v>30000</v>
      </c>
      <c r="I41" s="80">
        <v>37500</v>
      </c>
      <c r="J41" s="160"/>
      <c r="K41" s="160"/>
      <c r="L41" s="44"/>
      <c r="M41" s="45"/>
      <c r="N41" s="71" t="s">
        <v>583</v>
      </c>
      <c r="O41" s="45" t="s">
        <v>592</v>
      </c>
      <c r="P41" s="71" t="s">
        <v>580</v>
      </c>
      <c r="Q41" s="109"/>
    </row>
    <row r="42" spans="1:112" s="24" customFormat="1" ht="28.5" customHeight="1" thickBot="1" x14ac:dyDescent="0.3">
      <c r="A42" s="157" t="s">
        <v>16</v>
      </c>
      <c r="B42" s="158"/>
      <c r="C42" s="158"/>
      <c r="D42" s="158"/>
      <c r="E42" s="158"/>
      <c r="F42" s="158"/>
      <c r="G42" s="158"/>
      <c r="H42" s="158"/>
      <c r="I42" s="158"/>
      <c r="J42" s="158"/>
      <c r="K42" s="158"/>
      <c r="L42" s="158"/>
      <c r="M42" s="158"/>
      <c r="N42" s="158"/>
      <c r="O42" s="158"/>
      <c r="P42" s="158"/>
      <c r="Q42" s="159"/>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row>
    <row r="43" spans="1:112" ht="87" customHeight="1" x14ac:dyDescent="0.25">
      <c r="A43" s="106">
        <v>36</v>
      </c>
      <c r="B43" s="47" t="s">
        <v>16</v>
      </c>
      <c r="C43" s="55" t="s">
        <v>303</v>
      </c>
      <c r="D43" s="47" t="s">
        <v>304</v>
      </c>
      <c r="E43" s="47" t="s">
        <v>648</v>
      </c>
      <c r="F43" s="57" t="s">
        <v>570</v>
      </c>
      <c r="G43" s="57" t="s">
        <v>593</v>
      </c>
      <c r="H43" s="46">
        <f t="shared" si="1"/>
        <v>360000</v>
      </c>
      <c r="I43" s="46">
        <v>450000</v>
      </c>
      <c r="J43" s="46">
        <v>450000</v>
      </c>
      <c r="K43" s="46">
        <v>450000</v>
      </c>
      <c r="L43" s="46">
        <f t="shared" si="0"/>
        <v>0</v>
      </c>
      <c r="M43" s="47"/>
      <c r="N43" s="55" t="s">
        <v>583</v>
      </c>
      <c r="O43" s="47" t="s">
        <v>592</v>
      </c>
      <c r="P43" s="55" t="s">
        <v>580</v>
      </c>
      <c r="Q43" s="107"/>
    </row>
    <row r="44" spans="1:112" ht="92.25" customHeight="1" x14ac:dyDescent="0.25">
      <c r="A44" s="104">
        <v>37</v>
      </c>
      <c r="B44" s="28" t="s">
        <v>16</v>
      </c>
      <c r="C44" s="33" t="s">
        <v>305</v>
      </c>
      <c r="D44" s="28" t="s">
        <v>306</v>
      </c>
      <c r="E44" s="28" t="s">
        <v>649</v>
      </c>
      <c r="F44" s="32" t="s">
        <v>570</v>
      </c>
      <c r="G44" s="32" t="s">
        <v>593</v>
      </c>
      <c r="H44" s="36">
        <f t="shared" si="1"/>
        <v>160000</v>
      </c>
      <c r="I44" s="36">
        <v>200000</v>
      </c>
      <c r="J44" s="36">
        <v>200000</v>
      </c>
      <c r="K44" s="36">
        <v>200000</v>
      </c>
      <c r="L44" s="36">
        <f t="shared" si="0"/>
        <v>0</v>
      </c>
      <c r="M44" s="28"/>
      <c r="N44" s="33" t="s">
        <v>583</v>
      </c>
      <c r="O44" s="28" t="s">
        <v>592</v>
      </c>
      <c r="P44" s="33" t="s">
        <v>580</v>
      </c>
      <c r="Q44" s="108"/>
    </row>
    <row r="45" spans="1:112" ht="84" customHeight="1" x14ac:dyDescent="0.25">
      <c r="A45" s="104">
        <v>38</v>
      </c>
      <c r="B45" s="28" t="s">
        <v>16</v>
      </c>
      <c r="C45" s="33" t="s">
        <v>307</v>
      </c>
      <c r="D45" s="28" t="s">
        <v>308</v>
      </c>
      <c r="E45" s="28" t="s">
        <v>650</v>
      </c>
      <c r="F45" s="32" t="s">
        <v>570</v>
      </c>
      <c r="G45" s="32" t="s">
        <v>593</v>
      </c>
      <c r="H45" s="36">
        <f t="shared" si="1"/>
        <v>240000</v>
      </c>
      <c r="I45" s="36">
        <v>300000</v>
      </c>
      <c r="J45" s="36">
        <v>300000</v>
      </c>
      <c r="K45" s="36">
        <v>300000</v>
      </c>
      <c r="L45" s="36">
        <f t="shared" si="0"/>
        <v>0</v>
      </c>
      <c r="M45" s="28"/>
      <c r="N45" s="33" t="s">
        <v>583</v>
      </c>
      <c r="O45" s="28" t="s">
        <v>592</v>
      </c>
      <c r="P45" s="33" t="s">
        <v>580</v>
      </c>
      <c r="Q45" s="108"/>
    </row>
    <row r="46" spans="1:112" ht="80.45" customHeight="1" x14ac:dyDescent="0.25">
      <c r="A46" s="104">
        <v>39</v>
      </c>
      <c r="B46" s="28" t="s">
        <v>16</v>
      </c>
      <c r="C46" s="33" t="s">
        <v>309</v>
      </c>
      <c r="D46" s="28" t="s">
        <v>310</v>
      </c>
      <c r="E46" s="28" t="s">
        <v>651</v>
      </c>
      <c r="F46" s="32" t="s">
        <v>570</v>
      </c>
      <c r="G46" s="32" t="s">
        <v>593</v>
      </c>
      <c r="H46" s="36">
        <f t="shared" si="1"/>
        <v>440000</v>
      </c>
      <c r="I46" s="36">
        <v>550000</v>
      </c>
      <c r="J46" s="36">
        <v>550000</v>
      </c>
      <c r="K46" s="36">
        <v>550000</v>
      </c>
      <c r="L46" s="36">
        <f t="shared" si="0"/>
        <v>0</v>
      </c>
      <c r="M46" s="28"/>
      <c r="N46" s="33" t="s">
        <v>583</v>
      </c>
      <c r="O46" s="28" t="s">
        <v>592</v>
      </c>
      <c r="P46" s="33" t="s">
        <v>580</v>
      </c>
      <c r="Q46" s="108"/>
    </row>
    <row r="47" spans="1:112" ht="87.75" customHeight="1" x14ac:dyDescent="0.25">
      <c r="A47" s="104">
        <v>40</v>
      </c>
      <c r="B47" s="28" t="s">
        <v>16</v>
      </c>
      <c r="C47" s="33" t="s">
        <v>311</v>
      </c>
      <c r="D47" s="28" t="s">
        <v>312</v>
      </c>
      <c r="E47" s="28" t="s">
        <v>652</v>
      </c>
      <c r="F47" s="32" t="s">
        <v>570</v>
      </c>
      <c r="G47" s="32" t="s">
        <v>593</v>
      </c>
      <c r="H47" s="36">
        <f t="shared" si="1"/>
        <v>280000</v>
      </c>
      <c r="I47" s="36">
        <v>350000</v>
      </c>
      <c r="J47" s="36">
        <v>350000</v>
      </c>
      <c r="K47" s="36">
        <v>350000</v>
      </c>
      <c r="L47" s="36">
        <f t="shared" si="0"/>
        <v>0</v>
      </c>
      <c r="M47" s="28"/>
      <c r="N47" s="33" t="s">
        <v>583</v>
      </c>
      <c r="O47" s="28" t="s">
        <v>592</v>
      </c>
      <c r="P47" s="33" t="s">
        <v>580</v>
      </c>
      <c r="Q47" s="108"/>
    </row>
    <row r="48" spans="1:112" ht="98.25" customHeight="1" x14ac:dyDescent="0.25">
      <c r="A48" s="104">
        <v>41</v>
      </c>
      <c r="B48" s="28" t="s">
        <v>16</v>
      </c>
      <c r="C48" s="33" t="s">
        <v>313</v>
      </c>
      <c r="D48" s="28" t="s">
        <v>314</v>
      </c>
      <c r="E48" s="135" t="s">
        <v>653</v>
      </c>
      <c r="F48" s="32" t="s">
        <v>570</v>
      </c>
      <c r="G48" s="32" t="s">
        <v>593</v>
      </c>
      <c r="H48" s="36">
        <f t="shared" si="1"/>
        <v>40000</v>
      </c>
      <c r="I48" s="36">
        <v>50000</v>
      </c>
      <c r="J48" s="36">
        <v>50000</v>
      </c>
      <c r="K48" s="36">
        <v>50000</v>
      </c>
      <c r="L48" s="36">
        <f t="shared" si="0"/>
        <v>0</v>
      </c>
      <c r="M48" s="28"/>
      <c r="N48" s="33" t="s">
        <v>583</v>
      </c>
      <c r="O48" s="28" t="s">
        <v>592</v>
      </c>
      <c r="P48" s="33" t="s">
        <v>580</v>
      </c>
      <c r="Q48" s="108"/>
    </row>
    <row r="49" spans="1:112" ht="81" customHeight="1" x14ac:dyDescent="0.25">
      <c r="A49" s="104">
        <v>42</v>
      </c>
      <c r="B49" s="28" t="s">
        <v>16</v>
      </c>
      <c r="C49" s="33" t="s">
        <v>317</v>
      </c>
      <c r="D49" s="28" t="s">
        <v>318</v>
      </c>
      <c r="E49" s="28" t="s">
        <v>654</v>
      </c>
      <c r="F49" s="32" t="s">
        <v>570</v>
      </c>
      <c r="G49" s="32" t="s">
        <v>582</v>
      </c>
      <c r="H49" s="53">
        <f>I49/1.25</f>
        <v>200000</v>
      </c>
      <c r="I49" s="53">
        <v>250000</v>
      </c>
      <c r="J49" s="162">
        <f>I49+I50+I51</f>
        <v>592500</v>
      </c>
      <c r="K49" s="162">
        <v>600000</v>
      </c>
      <c r="L49" s="151">
        <f t="shared" si="0"/>
        <v>7500</v>
      </c>
      <c r="M49" s="167" t="s">
        <v>802</v>
      </c>
      <c r="N49" s="33" t="s">
        <v>583</v>
      </c>
      <c r="O49" s="28" t="s">
        <v>592</v>
      </c>
      <c r="P49" s="33" t="s">
        <v>580</v>
      </c>
      <c r="Q49" s="108"/>
    </row>
    <row r="50" spans="1:112" ht="82.15" customHeight="1" x14ac:dyDescent="0.25">
      <c r="A50" s="104">
        <v>43</v>
      </c>
      <c r="B50" s="28" t="s">
        <v>16</v>
      </c>
      <c r="C50" s="33" t="s">
        <v>317</v>
      </c>
      <c r="D50" s="28" t="s">
        <v>318</v>
      </c>
      <c r="E50" s="28" t="s">
        <v>655</v>
      </c>
      <c r="F50" s="32" t="s">
        <v>570</v>
      </c>
      <c r="G50" s="32" t="s">
        <v>582</v>
      </c>
      <c r="H50" s="53">
        <f>I50/1.25</f>
        <v>190000</v>
      </c>
      <c r="I50" s="53">
        <v>237500</v>
      </c>
      <c r="J50" s="160"/>
      <c r="K50" s="160"/>
      <c r="L50" s="152"/>
      <c r="M50" s="168"/>
      <c r="N50" s="33" t="s">
        <v>583</v>
      </c>
      <c r="O50" s="28" t="s">
        <v>592</v>
      </c>
      <c r="P50" s="33" t="s">
        <v>580</v>
      </c>
      <c r="Q50" s="108"/>
    </row>
    <row r="51" spans="1:112" ht="104.25" customHeight="1" thickBot="1" x14ac:dyDescent="0.3">
      <c r="A51" s="105">
        <v>44</v>
      </c>
      <c r="B51" s="45" t="s">
        <v>16</v>
      </c>
      <c r="C51" s="71" t="s">
        <v>317</v>
      </c>
      <c r="D51" s="45" t="s">
        <v>318</v>
      </c>
      <c r="E51" s="45" t="s">
        <v>656</v>
      </c>
      <c r="F51" s="72" t="s">
        <v>570</v>
      </c>
      <c r="G51" s="72" t="s">
        <v>582</v>
      </c>
      <c r="H51" s="50">
        <f>I51/1.25</f>
        <v>84000</v>
      </c>
      <c r="I51" s="50">
        <v>105000</v>
      </c>
      <c r="J51" s="160"/>
      <c r="K51" s="160"/>
      <c r="L51" s="152"/>
      <c r="M51" s="168"/>
      <c r="N51" s="71" t="s">
        <v>583</v>
      </c>
      <c r="O51" s="45" t="s">
        <v>592</v>
      </c>
      <c r="P51" s="71" t="s">
        <v>580</v>
      </c>
      <c r="Q51" s="109"/>
    </row>
    <row r="52" spans="1:112" s="24" customFormat="1" ht="39.75" customHeight="1" thickBot="1" x14ac:dyDescent="0.3">
      <c r="A52" s="157" t="s">
        <v>17</v>
      </c>
      <c r="B52" s="158"/>
      <c r="C52" s="158"/>
      <c r="D52" s="158"/>
      <c r="E52" s="158"/>
      <c r="F52" s="158"/>
      <c r="G52" s="158"/>
      <c r="H52" s="158"/>
      <c r="I52" s="158"/>
      <c r="J52" s="158"/>
      <c r="K52" s="158"/>
      <c r="L52" s="158"/>
      <c r="M52" s="158"/>
      <c r="N52" s="158"/>
      <c r="O52" s="158"/>
      <c r="P52" s="158"/>
      <c r="Q52" s="159"/>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row>
    <row r="53" spans="1:112" ht="114.75" customHeight="1" x14ac:dyDescent="0.25">
      <c r="A53" s="106">
        <v>45</v>
      </c>
      <c r="B53" s="47" t="s">
        <v>17</v>
      </c>
      <c r="C53" s="55" t="s">
        <v>327</v>
      </c>
      <c r="D53" s="47" t="s">
        <v>328</v>
      </c>
      <c r="E53" s="47" t="s">
        <v>659</v>
      </c>
      <c r="F53" s="57" t="s">
        <v>570</v>
      </c>
      <c r="G53" s="57" t="s">
        <v>593</v>
      </c>
      <c r="H53" s="46">
        <v>64000</v>
      </c>
      <c r="I53" s="46">
        <v>80000</v>
      </c>
      <c r="J53" s="46">
        <v>80000</v>
      </c>
      <c r="K53" s="46">
        <v>80000</v>
      </c>
      <c r="L53" s="46"/>
      <c r="M53" s="47"/>
      <c r="N53" s="55" t="s">
        <v>583</v>
      </c>
      <c r="O53" s="47"/>
      <c r="P53" s="55" t="s">
        <v>580</v>
      </c>
      <c r="Q53" s="107" t="s">
        <v>660</v>
      </c>
    </row>
    <row r="54" spans="1:112" ht="114.75" customHeight="1" x14ac:dyDescent="0.25">
      <c r="A54" s="106">
        <v>46</v>
      </c>
      <c r="B54" s="47" t="s">
        <v>17</v>
      </c>
      <c r="C54" s="55" t="s">
        <v>329</v>
      </c>
      <c r="D54" s="47" t="s">
        <v>330</v>
      </c>
      <c r="E54" s="56" t="s">
        <v>657</v>
      </c>
      <c r="F54" s="57" t="s">
        <v>570</v>
      </c>
      <c r="G54" s="57" t="s">
        <v>593</v>
      </c>
      <c r="H54" s="46">
        <v>16000</v>
      </c>
      <c r="I54" s="46">
        <v>20000</v>
      </c>
      <c r="J54" s="46">
        <v>20000</v>
      </c>
      <c r="K54" s="46">
        <v>20000</v>
      </c>
      <c r="L54" s="46">
        <v>0</v>
      </c>
      <c r="M54" s="58"/>
      <c r="N54" s="55" t="s">
        <v>594</v>
      </c>
      <c r="O54" s="47"/>
      <c r="P54" s="55" t="s">
        <v>577</v>
      </c>
      <c r="Q54" s="107" t="s">
        <v>658</v>
      </c>
    </row>
    <row r="55" spans="1:112" ht="93.75" customHeight="1" x14ac:dyDescent="0.25">
      <c r="A55" s="104">
        <v>47</v>
      </c>
      <c r="B55" s="28" t="s">
        <v>17</v>
      </c>
      <c r="C55" s="33" t="s">
        <v>319</v>
      </c>
      <c r="D55" s="28" t="s">
        <v>320</v>
      </c>
      <c r="E55" s="28" t="s">
        <v>661</v>
      </c>
      <c r="F55" s="32" t="s">
        <v>581</v>
      </c>
      <c r="G55" s="32" t="s">
        <v>571</v>
      </c>
      <c r="H55" s="36">
        <v>1200000</v>
      </c>
      <c r="I55" s="36">
        <v>1500000</v>
      </c>
      <c r="J55" s="36">
        <v>1500000</v>
      </c>
      <c r="K55" s="36">
        <v>1327228</v>
      </c>
      <c r="L55" s="36">
        <f>K55-J55</f>
        <v>-172772</v>
      </c>
      <c r="M55" s="28" t="s">
        <v>662</v>
      </c>
      <c r="N55" s="33" t="s">
        <v>605</v>
      </c>
      <c r="O55" s="28"/>
      <c r="P55" s="33" t="s">
        <v>577</v>
      </c>
      <c r="Q55" s="108" t="s">
        <v>662</v>
      </c>
    </row>
    <row r="56" spans="1:112" ht="87.75" customHeight="1" x14ac:dyDescent="0.25">
      <c r="A56" s="104">
        <v>48</v>
      </c>
      <c r="B56" s="28" t="s">
        <v>17</v>
      </c>
      <c r="C56" s="33" t="s">
        <v>323</v>
      </c>
      <c r="D56" s="28" t="s">
        <v>324</v>
      </c>
      <c r="E56" s="28" t="s">
        <v>663</v>
      </c>
      <c r="F56" s="32" t="s">
        <v>581</v>
      </c>
      <c r="G56" s="32" t="s">
        <v>571</v>
      </c>
      <c r="H56" s="36">
        <v>15000</v>
      </c>
      <c r="I56" s="36">
        <v>18750</v>
      </c>
      <c r="J56" s="151">
        <f>I56+I57</f>
        <v>41250</v>
      </c>
      <c r="K56" s="151">
        <v>300000</v>
      </c>
      <c r="L56" s="151">
        <f>K56-J56</f>
        <v>258750</v>
      </c>
      <c r="M56" s="167" t="s">
        <v>796</v>
      </c>
      <c r="N56" s="33" t="s">
        <v>583</v>
      </c>
      <c r="O56" s="28"/>
      <c r="P56" s="33" t="s">
        <v>580</v>
      </c>
      <c r="Q56" s="108" t="s">
        <v>664</v>
      </c>
    </row>
    <row r="57" spans="1:112" ht="102" customHeight="1" x14ac:dyDescent="0.25">
      <c r="A57" s="106">
        <v>49</v>
      </c>
      <c r="B57" s="28" t="s">
        <v>17</v>
      </c>
      <c r="C57" s="33" t="s">
        <v>323</v>
      </c>
      <c r="D57" s="28" t="s">
        <v>324</v>
      </c>
      <c r="E57" s="28" t="s">
        <v>665</v>
      </c>
      <c r="F57" s="32" t="s">
        <v>581</v>
      </c>
      <c r="G57" s="32" t="s">
        <v>571</v>
      </c>
      <c r="H57" s="36">
        <v>18000</v>
      </c>
      <c r="I57" s="36">
        <v>22500</v>
      </c>
      <c r="J57" s="153"/>
      <c r="K57" s="153"/>
      <c r="L57" s="153"/>
      <c r="M57" s="169"/>
      <c r="N57" s="33" t="s">
        <v>583</v>
      </c>
      <c r="O57" s="28"/>
      <c r="P57" s="33" t="s">
        <v>580</v>
      </c>
      <c r="Q57" s="108" t="s">
        <v>664</v>
      </c>
    </row>
    <row r="58" spans="1:112" ht="102" customHeight="1" thickBot="1" x14ac:dyDescent="0.3">
      <c r="A58" s="105">
        <v>50</v>
      </c>
      <c r="B58" s="45" t="s">
        <v>17</v>
      </c>
      <c r="C58" s="71" t="s">
        <v>784</v>
      </c>
      <c r="D58" s="45" t="s">
        <v>786</v>
      </c>
      <c r="E58" s="45" t="s">
        <v>785</v>
      </c>
      <c r="F58" s="72" t="s">
        <v>797</v>
      </c>
      <c r="G58" s="72" t="s">
        <v>571</v>
      </c>
      <c r="H58" s="44">
        <v>28000</v>
      </c>
      <c r="I58" s="44">
        <v>35000</v>
      </c>
      <c r="J58" s="44">
        <v>35000</v>
      </c>
      <c r="K58" s="44">
        <v>35000</v>
      </c>
      <c r="L58" s="44">
        <f>K58-J58</f>
        <v>0</v>
      </c>
      <c r="M58" s="45"/>
      <c r="N58" s="71" t="s">
        <v>583</v>
      </c>
      <c r="O58" s="45" t="s">
        <v>576</v>
      </c>
      <c r="P58" s="71" t="s">
        <v>580</v>
      </c>
      <c r="Q58" s="109"/>
    </row>
    <row r="59" spans="1:112" s="24" customFormat="1" ht="22.5" customHeight="1" thickBot="1" x14ac:dyDescent="0.3">
      <c r="A59" s="157" t="s">
        <v>18</v>
      </c>
      <c r="B59" s="158"/>
      <c r="C59" s="158"/>
      <c r="D59" s="158"/>
      <c r="E59" s="158"/>
      <c r="F59" s="158"/>
      <c r="G59" s="158"/>
      <c r="H59" s="158"/>
      <c r="I59" s="158"/>
      <c r="J59" s="158"/>
      <c r="K59" s="158"/>
      <c r="L59" s="158"/>
      <c r="M59" s="158"/>
      <c r="N59" s="158"/>
      <c r="O59" s="158"/>
      <c r="P59" s="158"/>
      <c r="Q59" s="1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row>
    <row r="60" spans="1:112" ht="66" customHeight="1" x14ac:dyDescent="0.25">
      <c r="A60" s="106">
        <v>51</v>
      </c>
      <c r="B60" s="47" t="s">
        <v>18</v>
      </c>
      <c r="C60" s="55" t="s">
        <v>345</v>
      </c>
      <c r="D60" s="47" t="s">
        <v>346</v>
      </c>
      <c r="E60" s="47" t="s">
        <v>666</v>
      </c>
      <c r="F60" s="57" t="s">
        <v>574</v>
      </c>
      <c r="G60" s="57" t="s">
        <v>571</v>
      </c>
      <c r="H60" s="46">
        <v>3500</v>
      </c>
      <c r="I60" s="46">
        <v>4375</v>
      </c>
      <c r="J60" s="46">
        <v>4375</v>
      </c>
      <c r="K60" s="46">
        <v>17254</v>
      </c>
      <c r="L60" s="46">
        <f t="shared" si="0"/>
        <v>12879</v>
      </c>
      <c r="M60" s="47" t="s">
        <v>667</v>
      </c>
      <c r="N60" s="55" t="s">
        <v>595</v>
      </c>
      <c r="O60" s="47"/>
      <c r="P60" s="55" t="s">
        <v>577</v>
      </c>
      <c r="Q60" s="107"/>
    </row>
    <row r="61" spans="1:112" ht="69" customHeight="1" thickBot="1" x14ac:dyDescent="0.3">
      <c r="A61" s="105">
        <v>52</v>
      </c>
      <c r="B61" s="45" t="s">
        <v>18</v>
      </c>
      <c r="C61" s="71" t="s">
        <v>343</v>
      </c>
      <c r="D61" s="45" t="s">
        <v>344</v>
      </c>
      <c r="E61" s="45" t="s">
        <v>668</v>
      </c>
      <c r="F61" s="72" t="s">
        <v>581</v>
      </c>
      <c r="G61" s="72" t="s">
        <v>571</v>
      </c>
      <c r="H61" s="44">
        <v>13272</v>
      </c>
      <c r="I61" s="44">
        <v>16590</v>
      </c>
      <c r="J61" s="44">
        <v>16590</v>
      </c>
      <c r="K61" s="44">
        <v>51500</v>
      </c>
      <c r="L61" s="44">
        <f t="shared" si="0"/>
        <v>34910</v>
      </c>
      <c r="M61" s="45" t="s">
        <v>669</v>
      </c>
      <c r="N61" s="71" t="s">
        <v>594</v>
      </c>
      <c r="O61" s="45"/>
      <c r="P61" s="71" t="s">
        <v>577</v>
      </c>
      <c r="Q61" s="109" t="s">
        <v>670</v>
      </c>
    </row>
    <row r="62" spans="1:112" s="24" customFormat="1" ht="25.5" customHeight="1" thickBot="1" x14ac:dyDescent="0.3">
      <c r="A62" s="157" t="s">
        <v>22</v>
      </c>
      <c r="B62" s="158"/>
      <c r="C62" s="158"/>
      <c r="D62" s="158"/>
      <c r="E62" s="158"/>
      <c r="F62" s="158"/>
      <c r="G62" s="158"/>
      <c r="H62" s="158"/>
      <c r="I62" s="158"/>
      <c r="J62" s="158"/>
      <c r="K62" s="158"/>
      <c r="L62" s="158"/>
      <c r="M62" s="158"/>
      <c r="N62" s="158"/>
      <c r="O62" s="158"/>
      <c r="P62" s="158"/>
      <c r="Q62" s="159"/>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row>
    <row r="63" spans="1:112" ht="69" customHeight="1" x14ac:dyDescent="0.25">
      <c r="A63" s="106">
        <v>53</v>
      </c>
      <c r="B63" s="47" t="s">
        <v>22</v>
      </c>
      <c r="C63" s="55" t="s">
        <v>389</v>
      </c>
      <c r="D63" s="47" t="s">
        <v>390</v>
      </c>
      <c r="E63" s="47" t="s">
        <v>671</v>
      </c>
      <c r="F63" s="57" t="s">
        <v>570</v>
      </c>
      <c r="G63" s="57" t="s">
        <v>582</v>
      </c>
      <c r="H63" s="46">
        <v>16000</v>
      </c>
      <c r="I63" s="46">
        <v>20000</v>
      </c>
      <c r="J63" s="152">
        <f>I63+I64</f>
        <v>26250</v>
      </c>
      <c r="K63" s="152">
        <v>88000</v>
      </c>
      <c r="L63" s="152">
        <f t="shared" si="0"/>
        <v>61750</v>
      </c>
      <c r="M63" s="168" t="s">
        <v>803</v>
      </c>
      <c r="N63" s="55" t="s">
        <v>594</v>
      </c>
      <c r="O63" s="47"/>
      <c r="P63" s="55" t="s">
        <v>577</v>
      </c>
      <c r="Q63" s="107"/>
    </row>
    <row r="64" spans="1:112" ht="62.25" customHeight="1" x14ac:dyDescent="0.25">
      <c r="A64" s="104">
        <v>54</v>
      </c>
      <c r="B64" s="35" t="s">
        <v>22</v>
      </c>
      <c r="C64" s="59" t="s">
        <v>389</v>
      </c>
      <c r="D64" s="35" t="s">
        <v>390</v>
      </c>
      <c r="E64" s="35" t="s">
        <v>673</v>
      </c>
      <c r="F64" s="32" t="s">
        <v>570</v>
      </c>
      <c r="G64" s="32" t="s">
        <v>582</v>
      </c>
      <c r="H64" s="36">
        <v>5000</v>
      </c>
      <c r="I64" s="36">
        <f>H64*25%+H64</f>
        <v>6250</v>
      </c>
      <c r="J64" s="153"/>
      <c r="K64" s="153"/>
      <c r="L64" s="153"/>
      <c r="M64" s="169"/>
      <c r="N64" s="33" t="s">
        <v>595</v>
      </c>
      <c r="O64" s="28"/>
      <c r="P64" s="33" t="s">
        <v>573</v>
      </c>
      <c r="Q64" s="111"/>
    </row>
    <row r="65" spans="1:112" ht="77.25" customHeight="1" x14ac:dyDescent="0.25">
      <c r="A65" s="104">
        <v>55</v>
      </c>
      <c r="B65" s="28" t="s">
        <v>22</v>
      </c>
      <c r="C65" s="33" t="s">
        <v>804</v>
      </c>
      <c r="D65" s="28" t="s">
        <v>805</v>
      </c>
      <c r="E65" s="28" t="s">
        <v>672</v>
      </c>
      <c r="F65" s="32" t="s">
        <v>581</v>
      </c>
      <c r="G65" s="32" t="s">
        <v>582</v>
      </c>
      <c r="H65" s="36">
        <v>60000</v>
      </c>
      <c r="I65" s="36">
        <f>H65*25%+H65</f>
        <v>75000</v>
      </c>
      <c r="J65" s="36">
        <v>75000</v>
      </c>
      <c r="K65" s="36">
        <v>0</v>
      </c>
      <c r="L65" s="36">
        <f>K65-J65</f>
        <v>-75000</v>
      </c>
      <c r="M65" s="28" t="s">
        <v>806</v>
      </c>
      <c r="N65" s="33" t="s">
        <v>605</v>
      </c>
      <c r="O65" s="28"/>
      <c r="P65" s="33" t="s">
        <v>577</v>
      </c>
      <c r="Q65" s="108" t="s">
        <v>806</v>
      </c>
    </row>
    <row r="66" spans="1:112" ht="87" customHeight="1" thickBot="1" x14ac:dyDescent="0.3">
      <c r="A66" s="105">
        <v>56</v>
      </c>
      <c r="B66" s="45" t="s">
        <v>22</v>
      </c>
      <c r="C66" s="81" t="s">
        <v>426</v>
      </c>
      <c r="D66" s="82" t="s">
        <v>427</v>
      </c>
      <c r="E66" s="83" t="s">
        <v>674</v>
      </c>
      <c r="F66" s="72" t="s">
        <v>570</v>
      </c>
      <c r="G66" s="72" t="s">
        <v>582</v>
      </c>
      <c r="H66" s="44">
        <v>3200</v>
      </c>
      <c r="I66" s="44">
        <v>4000</v>
      </c>
      <c r="J66" s="44">
        <v>4000</v>
      </c>
      <c r="K66" s="44">
        <v>4000</v>
      </c>
      <c r="L66" s="44">
        <f t="shared" si="0"/>
        <v>0</v>
      </c>
      <c r="M66" s="45"/>
      <c r="N66" s="71" t="s">
        <v>583</v>
      </c>
      <c r="O66" s="45" t="s">
        <v>589</v>
      </c>
      <c r="P66" s="71"/>
      <c r="Q66" s="109"/>
    </row>
    <row r="67" spans="1:112" s="24" customFormat="1" ht="20.25" customHeight="1" thickBot="1" x14ac:dyDescent="0.3">
      <c r="A67" s="157" t="s">
        <v>23</v>
      </c>
      <c r="B67" s="158"/>
      <c r="C67" s="158"/>
      <c r="D67" s="158"/>
      <c r="E67" s="158"/>
      <c r="F67" s="158"/>
      <c r="G67" s="158"/>
      <c r="H67" s="158"/>
      <c r="I67" s="158"/>
      <c r="J67" s="158"/>
      <c r="K67" s="158"/>
      <c r="L67" s="158"/>
      <c r="M67" s="158"/>
      <c r="N67" s="158"/>
      <c r="O67" s="158"/>
      <c r="P67" s="158"/>
      <c r="Q67" s="159"/>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row>
    <row r="68" spans="1:112" ht="31.5" x14ac:dyDescent="0.25">
      <c r="A68" s="106">
        <v>57</v>
      </c>
      <c r="B68" s="47" t="s">
        <v>23</v>
      </c>
      <c r="C68" s="55" t="s">
        <v>450</v>
      </c>
      <c r="D68" s="47" t="s">
        <v>451</v>
      </c>
      <c r="E68" s="47" t="s">
        <v>675</v>
      </c>
      <c r="F68" s="57" t="s">
        <v>570</v>
      </c>
      <c r="G68" s="57" t="s">
        <v>582</v>
      </c>
      <c r="H68" s="46">
        <v>5600</v>
      </c>
      <c r="I68" s="46">
        <v>7000</v>
      </c>
      <c r="J68" s="152">
        <f>I68+I69+I70+I71+I72+I73</f>
        <v>48000</v>
      </c>
      <c r="K68" s="152">
        <v>50000</v>
      </c>
      <c r="L68" s="152">
        <f>K68-J68</f>
        <v>2000</v>
      </c>
      <c r="M68" s="155" t="s">
        <v>788</v>
      </c>
      <c r="N68" s="55" t="s">
        <v>595</v>
      </c>
      <c r="O68" s="47"/>
      <c r="P68" s="55" t="s">
        <v>577</v>
      </c>
      <c r="Q68" s="107"/>
    </row>
    <row r="69" spans="1:112" s="25" customFormat="1" ht="85.5" customHeight="1" x14ac:dyDescent="0.25">
      <c r="A69" s="104">
        <v>58</v>
      </c>
      <c r="B69" s="28" t="s">
        <v>23</v>
      </c>
      <c r="C69" s="33" t="s">
        <v>450</v>
      </c>
      <c r="D69" s="28" t="s">
        <v>451</v>
      </c>
      <c r="E69" s="28" t="s">
        <v>676</v>
      </c>
      <c r="F69" s="32" t="s">
        <v>570</v>
      </c>
      <c r="G69" s="32" t="s">
        <v>582</v>
      </c>
      <c r="H69" s="36">
        <v>8000</v>
      </c>
      <c r="I69" s="36">
        <f>H69*1.25</f>
        <v>10000</v>
      </c>
      <c r="J69" s="152"/>
      <c r="K69" s="152"/>
      <c r="L69" s="152"/>
      <c r="M69" s="155"/>
      <c r="N69" s="33" t="s">
        <v>583</v>
      </c>
      <c r="O69" s="28" t="s">
        <v>576</v>
      </c>
      <c r="P69" s="33" t="s">
        <v>577</v>
      </c>
      <c r="Q69" s="108"/>
    </row>
    <row r="70" spans="1:112" s="23" customFormat="1" ht="79.5" customHeight="1" x14ac:dyDescent="0.25">
      <c r="A70" s="104">
        <v>59</v>
      </c>
      <c r="B70" s="28" t="s">
        <v>23</v>
      </c>
      <c r="C70" s="33" t="s">
        <v>450</v>
      </c>
      <c r="D70" s="28" t="s">
        <v>451</v>
      </c>
      <c r="E70" s="28" t="s">
        <v>677</v>
      </c>
      <c r="F70" s="32" t="s">
        <v>570</v>
      </c>
      <c r="G70" s="32" t="s">
        <v>582</v>
      </c>
      <c r="H70" s="36">
        <v>20000</v>
      </c>
      <c r="I70" s="36">
        <v>25000</v>
      </c>
      <c r="J70" s="152"/>
      <c r="K70" s="152"/>
      <c r="L70" s="152"/>
      <c r="M70" s="155"/>
      <c r="N70" s="33" t="s">
        <v>583</v>
      </c>
      <c r="O70" s="28" t="s">
        <v>576</v>
      </c>
      <c r="P70" s="33" t="s">
        <v>577</v>
      </c>
      <c r="Q70" s="108"/>
    </row>
    <row r="71" spans="1:112" ht="23.25" customHeight="1" x14ac:dyDescent="0.25">
      <c r="A71" s="104">
        <v>60</v>
      </c>
      <c r="B71" s="28" t="s">
        <v>23</v>
      </c>
      <c r="C71" s="33" t="s">
        <v>450</v>
      </c>
      <c r="D71" s="28" t="s">
        <v>451</v>
      </c>
      <c r="E71" s="28" t="s">
        <v>678</v>
      </c>
      <c r="F71" s="32" t="s">
        <v>570</v>
      </c>
      <c r="G71" s="32" t="s">
        <v>582</v>
      </c>
      <c r="H71" s="36">
        <v>3000</v>
      </c>
      <c r="I71" s="36">
        <f>H71*1.25</f>
        <v>3750</v>
      </c>
      <c r="J71" s="152"/>
      <c r="K71" s="152"/>
      <c r="L71" s="152"/>
      <c r="M71" s="155"/>
      <c r="N71" s="33" t="s">
        <v>595</v>
      </c>
      <c r="O71" s="28"/>
      <c r="P71" s="33"/>
      <c r="Q71" s="108"/>
    </row>
    <row r="72" spans="1:112" ht="26.25" customHeight="1" x14ac:dyDescent="0.25">
      <c r="A72" s="104">
        <v>61</v>
      </c>
      <c r="B72" s="28" t="s">
        <v>23</v>
      </c>
      <c r="C72" s="33" t="s">
        <v>450</v>
      </c>
      <c r="D72" s="28" t="s">
        <v>451</v>
      </c>
      <c r="E72" s="28" t="s">
        <v>679</v>
      </c>
      <c r="F72" s="32" t="s">
        <v>570</v>
      </c>
      <c r="G72" s="32" t="s">
        <v>582</v>
      </c>
      <c r="H72" s="36">
        <v>600</v>
      </c>
      <c r="I72" s="36">
        <f>H72*1.25</f>
        <v>750</v>
      </c>
      <c r="J72" s="152"/>
      <c r="K72" s="152"/>
      <c r="L72" s="152"/>
      <c r="M72" s="155"/>
      <c r="N72" s="33" t="s">
        <v>595</v>
      </c>
      <c r="O72" s="28"/>
      <c r="P72" s="33"/>
      <c r="Q72" s="108"/>
    </row>
    <row r="73" spans="1:112" ht="28.5" customHeight="1" x14ac:dyDescent="0.25">
      <c r="A73" s="104">
        <v>62</v>
      </c>
      <c r="B73" s="28" t="s">
        <v>23</v>
      </c>
      <c r="C73" s="33" t="s">
        <v>450</v>
      </c>
      <c r="D73" s="28" t="s">
        <v>451</v>
      </c>
      <c r="E73" s="28" t="s">
        <v>680</v>
      </c>
      <c r="F73" s="32" t="s">
        <v>570</v>
      </c>
      <c r="G73" s="32" t="s">
        <v>582</v>
      </c>
      <c r="H73" s="36">
        <v>1200</v>
      </c>
      <c r="I73" s="36">
        <f>H73*1.25</f>
        <v>1500</v>
      </c>
      <c r="J73" s="153"/>
      <c r="K73" s="153"/>
      <c r="L73" s="153"/>
      <c r="M73" s="156"/>
      <c r="N73" s="33" t="s">
        <v>595</v>
      </c>
      <c r="O73" s="28"/>
      <c r="P73" s="33"/>
      <c r="Q73" s="108"/>
    </row>
    <row r="74" spans="1:112" ht="45" customHeight="1" x14ac:dyDescent="0.25">
      <c r="A74" s="104">
        <v>63</v>
      </c>
      <c r="B74" s="28" t="s">
        <v>23</v>
      </c>
      <c r="C74" s="33" t="s">
        <v>448</v>
      </c>
      <c r="D74" s="28" t="s">
        <v>449</v>
      </c>
      <c r="E74" s="28" t="s">
        <v>681</v>
      </c>
      <c r="F74" s="32" t="s">
        <v>578</v>
      </c>
      <c r="G74" s="32" t="s">
        <v>582</v>
      </c>
      <c r="H74" s="36">
        <v>21000</v>
      </c>
      <c r="I74" s="36">
        <f>H74*1.25</f>
        <v>26250</v>
      </c>
      <c r="J74" s="151">
        <f>I74+I75+I76+I77+I78+I79+I80+I81+I82+I83+I84+I85</f>
        <v>196875</v>
      </c>
      <c r="K74" s="151">
        <v>425000</v>
      </c>
      <c r="L74" s="151">
        <f>K74-J74</f>
        <v>228125</v>
      </c>
      <c r="M74" s="154" t="s">
        <v>682</v>
      </c>
      <c r="N74" s="33" t="s">
        <v>594</v>
      </c>
      <c r="O74" s="28"/>
      <c r="P74" s="33"/>
      <c r="Q74" s="108"/>
    </row>
    <row r="75" spans="1:112" ht="37.5" customHeight="1" x14ac:dyDescent="0.25">
      <c r="A75" s="104">
        <v>64</v>
      </c>
      <c r="B75" s="28" t="s">
        <v>23</v>
      </c>
      <c r="C75" s="33" t="s">
        <v>448</v>
      </c>
      <c r="D75" s="28" t="s">
        <v>449</v>
      </c>
      <c r="E75" s="28" t="s">
        <v>683</v>
      </c>
      <c r="F75" s="32" t="s">
        <v>574</v>
      </c>
      <c r="G75" s="32" t="s">
        <v>582</v>
      </c>
      <c r="H75" s="36">
        <v>21000</v>
      </c>
      <c r="I75" s="36">
        <f>H75*1.25</f>
        <v>26250</v>
      </c>
      <c r="J75" s="152"/>
      <c r="K75" s="152"/>
      <c r="L75" s="152"/>
      <c r="M75" s="155"/>
      <c r="N75" s="33" t="s">
        <v>594</v>
      </c>
      <c r="O75" s="28"/>
      <c r="P75" s="33"/>
      <c r="Q75" s="108"/>
    </row>
    <row r="76" spans="1:112" ht="30" customHeight="1" x14ac:dyDescent="0.25">
      <c r="A76" s="104">
        <v>65</v>
      </c>
      <c r="B76" s="28" t="s">
        <v>23</v>
      </c>
      <c r="C76" s="33" t="s">
        <v>448</v>
      </c>
      <c r="D76" s="28" t="s">
        <v>449</v>
      </c>
      <c r="E76" s="28" t="s">
        <v>684</v>
      </c>
      <c r="F76" s="32" t="s">
        <v>578</v>
      </c>
      <c r="G76" s="32" t="s">
        <v>582</v>
      </c>
      <c r="H76" s="36">
        <f>I76/1.25</f>
        <v>60000</v>
      </c>
      <c r="I76" s="36">
        <v>75000</v>
      </c>
      <c r="J76" s="152"/>
      <c r="K76" s="152"/>
      <c r="L76" s="152"/>
      <c r="M76" s="155"/>
      <c r="N76" s="33" t="s">
        <v>605</v>
      </c>
      <c r="O76" s="28"/>
      <c r="P76" s="33"/>
      <c r="Q76" s="108"/>
    </row>
    <row r="77" spans="1:112" ht="24.75" customHeight="1" x14ac:dyDescent="0.25">
      <c r="A77" s="104">
        <v>66</v>
      </c>
      <c r="B77" s="28" t="s">
        <v>23</v>
      </c>
      <c r="C77" s="33" t="s">
        <v>448</v>
      </c>
      <c r="D77" s="28" t="s">
        <v>449</v>
      </c>
      <c r="E77" s="28" t="s">
        <v>685</v>
      </c>
      <c r="F77" s="32" t="s">
        <v>578</v>
      </c>
      <c r="G77" s="32" t="s">
        <v>582</v>
      </c>
      <c r="H77" s="60">
        <f>I77/1.25</f>
        <v>3200</v>
      </c>
      <c r="I77" s="60">
        <v>4000</v>
      </c>
      <c r="J77" s="152"/>
      <c r="K77" s="152"/>
      <c r="L77" s="152"/>
      <c r="M77" s="155"/>
      <c r="N77" s="33" t="s">
        <v>595</v>
      </c>
      <c r="O77" s="28"/>
      <c r="P77" s="33"/>
      <c r="Q77" s="108"/>
    </row>
    <row r="78" spans="1:112" ht="22.5" customHeight="1" x14ac:dyDescent="0.25">
      <c r="A78" s="104">
        <v>67</v>
      </c>
      <c r="B78" s="28" t="s">
        <v>23</v>
      </c>
      <c r="C78" s="33" t="s">
        <v>448</v>
      </c>
      <c r="D78" s="28" t="s">
        <v>449</v>
      </c>
      <c r="E78" s="28" t="s">
        <v>686</v>
      </c>
      <c r="F78" s="32" t="s">
        <v>578</v>
      </c>
      <c r="G78" s="32" t="s">
        <v>582</v>
      </c>
      <c r="H78" s="36">
        <f>I78/1.25</f>
        <v>4000</v>
      </c>
      <c r="I78" s="36">
        <v>5000</v>
      </c>
      <c r="J78" s="152"/>
      <c r="K78" s="152"/>
      <c r="L78" s="152"/>
      <c r="M78" s="155"/>
      <c r="N78" s="33" t="s">
        <v>595</v>
      </c>
      <c r="O78" s="28"/>
      <c r="P78" s="33"/>
      <c r="Q78" s="108"/>
    </row>
    <row r="79" spans="1:112" ht="31.5" x14ac:dyDescent="0.25">
      <c r="A79" s="104">
        <v>68</v>
      </c>
      <c r="B79" s="28" t="s">
        <v>23</v>
      </c>
      <c r="C79" s="33" t="s">
        <v>448</v>
      </c>
      <c r="D79" s="28" t="s">
        <v>449</v>
      </c>
      <c r="E79" s="28" t="s">
        <v>687</v>
      </c>
      <c r="F79" s="32" t="s">
        <v>578</v>
      </c>
      <c r="G79" s="32" t="s">
        <v>582</v>
      </c>
      <c r="H79" s="36">
        <v>2800</v>
      </c>
      <c r="I79" s="36">
        <f t="shared" ref="I79:I86" si="2">H79*1.25</f>
        <v>3500</v>
      </c>
      <c r="J79" s="152"/>
      <c r="K79" s="152"/>
      <c r="L79" s="152"/>
      <c r="M79" s="155"/>
      <c r="N79" s="33" t="s">
        <v>595</v>
      </c>
      <c r="O79" s="28"/>
      <c r="P79" s="33" t="s">
        <v>577</v>
      </c>
      <c r="Q79" s="108"/>
    </row>
    <row r="80" spans="1:112" ht="30" customHeight="1" x14ac:dyDescent="0.25">
      <c r="A80" s="104">
        <v>69</v>
      </c>
      <c r="B80" s="28" t="s">
        <v>23</v>
      </c>
      <c r="C80" s="33" t="s">
        <v>448</v>
      </c>
      <c r="D80" s="28" t="s">
        <v>449</v>
      </c>
      <c r="E80" s="28" t="s">
        <v>688</v>
      </c>
      <c r="F80" s="32" t="s">
        <v>578</v>
      </c>
      <c r="G80" s="32" t="s">
        <v>582</v>
      </c>
      <c r="H80" s="36">
        <v>1000</v>
      </c>
      <c r="I80" s="36">
        <f t="shared" si="2"/>
        <v>1250</v>
      </c>
      <c r="J80" s="152"/>
      <c r="K80" s="152"/>
      <c r="L80" s="152"/>
      <c r="M80" s="155"/>
      <c r="N80" s="33" t="s">
        <v>595</v>
      </c>
      <c r="O80" s="28"/>
      <c r="P80" s="33"/>
      <c r="Q80" s="108"/>
    </row>
    <row r="81" spans="1:112" s="23" customFormat="1" ht="83.25" customHeight="1" x14ac:dyDescent="0.25">
      <c r="A81" s="104">
        <v>70</v>
      </c>
      <c r="B81" s="28" t="s">
        <v>23</v>
      </c>
      <c r="C81" s="33" t="s">
        <v>448</v>
      </c>
      <c r="D81" s="28" t="s">
        <v>449</v>
      </c>
      <c r="E81" s="28" t="s">
        <v>689</v>
      </c>
      <c r="F81" s="32" t="s">
        <v>578</v>
      </c>
      <c r="G81" s="32" t="s">
        <v>582</v>
      </c>
      <c r="H81" s="36">
        <v>20000</v>
      </c>
      <c r="I81" s="36">
        <f t="shared" si="2"/>
        <v>25000</v>
      </c>
      <c r="J81" s="152"/>
      <c r="K81" s="152"/>
      <c r="L81" s="152"/>
      <c r="M81" s="155"/>
      <c r="N81" s="33" t="s">
        <v>583</v>
      </c>
      <c r="O81" s="28" t="s">
        <v>576</v>
      </c>
      <c r="P81" s="33" t="s">
        <v>577</v>
      </c>
      <c r="Q81" s="108"/>
    </row>
    <row r="82" spans="1:112" ht="80.25" customHeight="1" x14ac:dyDescent="0.25">
      <c r="A82" s="104">
        <v>71</v>
      </c>
      <c r="B82" s="28" t="s">
        <v>23</v>
      </c>
      <c r="C82" s="33" t="s">
        <v>448</v>
      </c>
      <c r="D82" s="28" t="s">
        <v>449</v>
      </c>
      <c r="E82" s="28" t="s">
        <v>680</v>
      </c>
      <c r="F82" s="32" t="s">
        <v>578</v>
      </c>
      <c r="G82" s="32" t="s">
        <v>582</v>
      </c>
      <c r="H82" s="36">
        <f>1500*4</f>
        <v>6000</v>
      </c>
      <c r="I82" s="36">
        <f t="shared" si="2"/>
        <v>7500</v>
      </c>
      <c r="J82" s="152"/>
      <c r="K82" s="152"/>
      <c r="L82" s="152"/>
      <c r="M82" s="155"/>
      <c r="N82" s="33" t="s">
        <v>583</v>
      </c>
      <c r="O82" s="28" t="s">
        <v>576</v>
      </c>
      <c r="P82" s="33" t="s">
        <v>580</v>
      </c>
      <c r="Q82" s="108" t="s">
        <v>690</v>
      </c>
    </row>
    <row r="83" spans="1:112" ht="35.25" customHeight="1" x14ac:dyDescent="0.25">
      <c r="A83" s="104">
        <v>72</v>
      </c>
      <c r="B83" s="28" t="s">
        <v>23</v>
      </c>
      <c r="C83" s="33" t="s">
        <v>448</v>
      </c>
      <c r="D83" s="28" t="s">
        <v>449</v>
      </c>
      <c r="E83" s="28" t="s">
        <v>691</v>
      </c>
      <c r="F83" s="32" t="s">
        <v>578</v>
      </c>
      <c r="G83" s="32" t="s">
        <v>582</v>
      </c>
      <c r="H83" s="36">
        <v>1500</v>
      </c>
      <c r="I83" s="36">
        <f t="shared" si="2"/>
        <v>1875</v>
      </c>
      <c r="J83" s="152"/>
      <c r="K83" s="152"/>
      <c r="L83" s="152"/>
      <c r="M83" s="155"/>
      <c r="N83" s="33" t="s">
        <v>595</v>
      </c>
      <c r="O83" s="28"/>
      <c r="P83" s="33" t="s">
        <v>577</v>
      </c>
      <c r="Q83" s="108"/>
    </row>
    <row r="84" spans="1:112" ht="47.25" x14ac:dyDescent="0.25">
      <c r="A84" s="104">
        <v>73</v>
      </c>
      <c r="B84" s="28" t="s">
        <v>23</v>
      </c>
      <c r="C84" s="33" t="s">
        <v>448</v>
      </c>
      <c r="D84" s="28" t="s">
        <v>449</v>
      </c>
      <c r="E84" s="28" t="s">
        <v>692</v>
      </c>
      <c r="F84" s="32" t="s">
        <v>578</v>
      </c>
      <c r="G84" s="32" t="s">
        <v>582</v>
      </c>
      <c r="H84" s="36">
        <v>15000</v>
      </c>
      <c r="I84" s="36">
        <f t="shared" si="2"/>
        <v>18750</v>
      </c>
      <c r="J84" s="152"/>
      <c r="K84" s="152"/>
      <c r="L84" s="152"/>
      <c r="M84" s="155"/>
      <c r="N84" s="33" t="s">
        <v>595</v>
      </c>
      <c r="O84" s="28"/>
      <c r="P84" s="33" t="s">
        <v>577</v>
      </c>
      <c r="Q84" s="108" t="s">
        <v>693</v>
      </c>
    </row>
    <row r="85" spans="1:112" ht="31.5" x14ac:dyDescent="0.25">
      <c r="A85" s="104">
        <v>74</v>
      </c>
      <c r="B85" s="28" t="s">
        <v>23</v>
      </c>
      <c r="C85" s="33" t="s">
        <v>448</v>
      </c>
      <c r="D85" s="28" t="s">
        <v>449</v>
      </c>
      <c r="E85" s="28" t="s">
        <v>694</v>
      </c>
      <c r="F85" s="32" t="s">
        <v>578</v>
      </c>
      <c r="G85" s="32" t="s">
        <v>582</v>
      </c>
      <c r="H85" s="36">
        <v>2000</v>
      </c>
      <c r="I85" s="36">
        <f t="shared" si="2"/>
        <v>2500</v>
      </c>
      <c r="J85" s="153"/>
      <c r="K85" s="153"/>
      <c r="L85" s="153"/>
      <c r="M85" s="156"/>
      <c r="N85" s="33" t="s">
        <v>595</v>
      </c>
      <c r="O85" s="28"/>
      <c r="P85" s="33" t="s">
        <v>577</v>
      </c>
      <c r="Q85" s="108"/>
    </row>
    <row r="86" spans="1:112" ht="31.5" x14ac:dyDescent="0.25">
      <c r="A86" s="104">
        <v>75</v>
      </c>
      <c r="B86" s="28" t="s">
        <v>23</v>
      </c>
      <c r="C86" s="33" t="s">
        <v>465</v>
      </c>
      <c r="D86" s="28" t="s">
        <v>464</v>
      </c>
      <c r="E86" s="28" t="s">
        <v>695</v>
      </c>
      <c r="F86" s="32" t="s">
        <v>574</v>
      </c>
      <c r="G86" s="32" t="s">
        <v>582</v>
      </c>
      <c r="H86" s="36">
        <v>2000</v>
      </c>
      <c r="I86" s="36">
        <f t="shared" si="2"/>
        <v>2500</v>
      </c>
      <c r="J86" s="36">
        <v>2500</v>
      </c>
      <c r="K86" s="36">
        <v>5000</v>
      </c>
      <c r="L86" s="36">
        <f t="shared" ref="L86:L108" si="3">K86-J86</f>
        <v>2500</v>
      </c>
      <c r="M86" s="61" t="s">
        <v>696</v>
      </c>
      <c r="N86" s="33" t="s">
        <v>595</v>
      </c>
      <c r="O86" s="28"/>
      <c r="P86" s="33" t="s">
        <v>577</v>
      </c>
      <c r="Q86" s="108"/>
    </row>
    <row r="87" spans="1:112" ht="49.5" customHeight="1" thickBot="1" x14ac:dyDescent="0.3">
      <c r="A87" s="105">
        <v>76</v>
      </c>
      <c r="B87" s="45" t="s">
        <v>23</v>
      </c>
      <c r="C87" s="71" t="s">
        <v>432</v>
      </c>
      <c r="D87" s="45" t="s">
        <v>431</v>
      </c>
      <c r="E87" s="45" t="s">
        <v>787</v>
      </c>
      <c r="F87" s="71" t="s">
        <v>570</v>
      </c>
      <c r="G87" s="71" t="s">
        <v>582</v>
      </c>
      <c r="H87" s="84">
        <v>8605.7999999999993</v>
      </c>
      <c r="I87" s="84">
        <v>10131.76</v>
      </c>
      <c r="J87" s="84">
        <v>10131.76</v>
      </c>
      <c r="K87" s="44">
        <v>60000</v>
      </c>
      <c r="L87" s="44">
        <f t="shared" si="3"/>
        <v>49868.24</v>
      </c>
      <c r="M87" s="45" t="s">
        <v>807</v>
      </c>
      <c r="N87" s="71" t="s">
        <v>594</v>
      </c>
      <c r="O87" s="45"/>
      <c r="P87" s="71" t="s">
        <v>577</v>
      </c>
      <c r="Q87" s="109"/>
    </row>
    <row r="88" spans="1:112" s="24" customFormat="1" ht="37.5" customHeight="1" thickBot="1" x14ac:dyDescent="0.3">
      <c r="A88" s="157" t="s">
        <v>24</v>
      </c>
      <c r="B88" s="158"/>
      <c r="C88" s="158"/>
      <c r="D88" s="158"/>
      <c r="E88" s="158"/>
      <c r="F88" s="158"/>
      <c r="G88" s="158"/>
      <c r="H88" s="158"/>
      <c r="I88" s="158"/>
      <c r="J88" s="158"/>
      <c r="K88" s="158"/>
      <c r="L88" s="158"/>
      <c r="M88" s="158"/>
      <c r="N88" s="158"/>
      <c r="O88" s="158"/>
      <c r="P88" s="158"/>
      <c r="Q88" s="159"/>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row>
    <row r="89" spans="1:112" ht="40.9" customHeight="1" x14ac:dyDescent="0.25">
      <c r="A89" s="112">
        <v>77</v>
      </c>
      <c r="B89" s="91" t="s">
        <v>24</v>
      </c>
      <c r="C89" s="90" t="s">
        <v>111</v>
      </c>
      <c r="D89" s="92" t="s">
        <v>112</v>
      </c>
      <c r="E89" s="91" t="s">
        <v>697</v>
      </c>
      <c r="F89" s="57" t="s">
        <v>570</v>
      </c>
      <c r="G89" s="57" t="s">
        <v>571</v>
      </c>
      <c r="H89" s="46">
        <f>I89/1.25</f>
        <v>80000</v>
      </c>
      <c r="I89" s="46">
        <v>100000</v>
      </c>
      <c r="J89" s="46">
        <v>100000</v>
      </c>
      <c r="K89" s="46">
        <v>100000</v>
      </c>
      <c r="L89" s="46">
        <f t="shared" si="3"/>
        <v>0</v>
      </c>
      <c r="M89" s="47"/>
      <c r="N89" s="55" t="s">
        <v>605</v>
      </c>
      <c r="O89" s="47"/>
      <c r="P89" s="55" t="s">
        <v>577</v>
      </c>
      <c r="Q89" s="107"/>
    </row>
    <row r="90" spans="1:112" ht="68.25" customHeight="1" x14ac:dyDescent="0.25">
      <c r="A90" s="113">
        <v>78</v>
      </c>
      <c r="B90" s="28" t="s">
        <v>24</v>
      </c>
      <c r="C90" s="33" t="s">
        <v>113</v>
      </c>
      <c r="D90" s="35" t="s">
        <v>114</v>
      </c>
      <c r="E90" s="28" t="s">
        <v>698</v>
      </c>
      <c r="F90" s="32" t="s">
        <v>574</v>
      </c>
      <c r="G90" s="32" t="s">
        <v>582</v>
      </c>
      <c r="H90" s="36">
        <f t="shared" ref="H90:H107" si="4">I90/1.25</f>
        <v>800000</v>
      </c>
      <c r="I90" s="36">
        <v>1000000</v>
      </c>
      <c r="J90" s="36">
        <v>1000000</v>
      </c>
      <c r="K90" s="36">
        <v>700000</v>
      </c>
      <c r="L90" s="36">
        <f t="shared" si="3"/>
        <v>-300000</v>
      </c>
      <c r="M90" s="28" t="s">
        <v>621</v>
      </c>
      <c r="N90" s="33" t="s">
        <v>605</v>
      </c>
      <c r="O90" s="28"/>
      <c r="P90" s="33" t="s">
        <v>577</v>
      </c>
      <c r="Q90" s="108" t="s">
        <v>622</v>
      </c>
    </row>
    <row r="91" spans="1:112" ht="71.25" customHeight="1" x14ac:dyDescent="0.25">
      <c r="A91" s="113">
        <v>79</v>
      </c>
      <c r="B91" s="28" t="s">
        <v>24</v>
      </c>
      <c r="C91" s="33" t="s">
        <v>117</v>
      </c>
      <c r="D91" s="35" t="s">
        <v>118</v>
      </c>
      <c r="E91" s="28" t="s">
        <v>699</v>
      </c>
      <c r="F91" s="32" t="s">
        <v>570</v>
      </c>
      <c r="G91" s="32" t="s">
        <v>582</v>
      </c>
      <c r="H91" s="36">
        <f t="shared" si="4"/>
        <v>12000</v>
      </c>
      <c r="I91" s="36">
        <v>15000</v>
      </c>
      <c r="J91" s="36">
        <v>15000</v>
      </c>
      <c r="K91" s="36">
        <v>15000</v>
      </c>
      <c r="L91" s="36">
        <f t="shared" si="3"/>
        <v>0</v>
      </c>
      <c r="M91" s="28"/>
      <c r="N91" s="33" t="s">
        <v>583</v>
      </c>
      <c r="O91" s="28" t="s">
        <v>589</v>
      </c>
      <c r="P91" s="33" t="s">
        <v>580</v>
      </c>
      <c r="Q91" s="108"/>
    </row>
    <row r="92" spans="1:112" ht="62.25" customHeight="1" x14ac:dyDescent="0.25">
      <c r="A92" s="113">
        <v>80</v>
      </c>
      <c r="B92" s="28" t="s">
        <v>24</v>
      </c>
      <c r="C92" s="33" t="s">
        <v>119</v>
      </c>
      <c r="D92" s="35" t="s">
        <v>120</v>
      </c>
      <c r="E92" s="28" t="s">
        <v>700</v>
      </c>
      <c r="F92" s="32" t="s">
        <v>578</v>
      </c>
      <c r="G92" s="32" t="s">
        <v>582</v>
      </c>
      <c r="H92" s="36">
        <f t="shared" si="4"/>
        <v>32000</v>
      </c>
      <c r="I92" s="36">
        <v>40000</v>
      </c>
      <c r="J92" s="36">
        <v>40000</v>
      </c>
      <c r="K92" s="36">
        <v>40000</v>
      </c>
      <c r="L92" s="36">
        <f t="shared" si="3"/>
        <v>0</v>
      </c>
      <c r="M92" s="28"/>
      <c r="N92" s="33" t="s">
        <v>583</v>
      </c>
      <c r="O92" s="28" t="s">
        <v>589</v>
      </c>
      <c r="P92" s="33" t="s">
        <v>580</v>
      </c>
      <c r="Q92" s="108"/>
    </row>
    <row r="93" spans="1:112" ht="66.75" customHeight="1" x14ac:dyDescent="0.25">
      <c r="A93" s="113">
        <v>81</v>
      </c>
      <c r="B93" s="28" t="s">
        <v>24</v>
      </c>
      <c r="C93" s="33" t="s">
        <v>125</v>
      </c>
      <c r="D93" s="35" t="s">
        <v>126</v>
      </c>
      <c r="E93" s="28" t="s">
        <v>701</v>
      </c>
      <c r="F93" s="32" t="s">
        <v>574</v>
      </c>
      <c r="G93" s="32" t="s">
        <v>582</v>
      </c>
      <c r="H93" s="36">
        <f t="shared" si="4"/>
        <v>24000</v>
      </c>
      <c r="I93" s="36">
        <v>30000</v>
      </c>
      <c r="J93" s="36">
        <v>30000</v>
      </c>
      <c r="K93" s="36">
        <v>30000</v>
      </c>
      <c r="L93" s="36">
        <f t="shared" si="3"/>
        <v>0</v>
      </c>
      <c r="M93" s="28"/>
      <c r="N93" s="33" t="s">
        <v>583</v>
      </c>
      <c r="O93" s="28" t="s">
        <v>589</v>
      </c>
      <c r="P93" s="33" t="s">
        <v>580</v>
      </c>
      <c r="Q93" s="108"/>
    </row>
    <row r="94" spans="1:112" ht="91.5" customHeight="1" x14ac:dyDescent="0.25">
      <c r="A94" s="113">
        <v>82</v>
      </c>
      <c r="B94" s="52" t="s">
        <v>24</v>
      </c>
      <c r="C94" s="51" t="s">
        <v>127</v>
      </c>
      <c r="D94" s="35" t="s">
        <v>128</v>
      </c>
      <c r="E94" s="28" t="s">
        <v>702</v>
      </c>
      <c r="F94" s="32" t="s">
        <v>570</v>
      </c>
      <c r="G94" s="32" t="s">
        <v>582</v>
      </c>
      <c r="H94" s="36">
        <f t="shared" si="4"/>
        <v>32000</v>
      </c>
      <c r="I94" s="36">
        <v>40000</v>
      </c>
      <c r="J94" s="36">
        <v>40000</v>
      </c>
      <c r="K94" s="36">
        <v>40000</v>
      </c>
      <c r="L94" s="36">
        <f t="shared" si="3"/>
        <v>0</v>
      </c>
      <c r="M94" s="28"/>
      <c r="N94" s="33" t="s">
        <v>595</v>
      </c>
      <c r="O94" s="28"/>
      <c r="P94" s="33" t="s">
        <v>577</v>
      </c>
      <c r="Q94" s="108" t="s">
        <v>703</v>
      </c>
    </row>
    <row r="95" spans="1:112" ht="93.75" customHeight="1" x14ac:dyDescent="0.25">
      <c r="A95" s="113">
        <v>83</v>
      </c>
      <c r="B95" s="28" t="s">
        <v>24</v>
      </c>
      <c r="C95" s="33" t="s">
        <v>129</v>
      </c>
      <c r="D95" s="35" t="s">
        <v>130</v>
      </c>
      <c r="E95" s="35" t="s">
        <v>704</v>
      </c>
      <c r="F95" s="32" t="s">
        <v>570</v>
      </c>
      <c r="G95" s="32" t="s">
        <v>582</v>
      </c>
      <c r="H95" s="36">
        <f t="shared" si="4"/>
        <v>28000</v>
      </c>
      <c r="I95" s="36">
        <v>35000</v>
      </c>
      <c r="J95" s="36">
        <v>35000</v>
      </c>
      <c r="K95" s="36">
        <v>35000</v>
      </c>
      <c r="L95" s="36">
        <f t="shared" si="3"/>
        <v>0</v>
      </c>
      <c r="M95" s="28"/>
      <c r="N95" s="33" t="s">
        <v>595</v>
      </c>
      <c r="O95" s="28"/>
      <c r="P95" s="33" t="s">
        <v>577</v>
      </c>
      <c r="Q95" s="108" t="s">
        <v>705</v>
      </c>
    </row>
    <row r="96" spans="1:112" ht="57.75" customHeight="1" x14ac:dyDescent="0.25">
      <c r="A96" s="113">
        <v>84</v>
      </c>
      <c r="B96" s="28" t="s">
        <v>24</v>
      </c>
      <c r="C96" s="33" t="s">
        <v>133</v>
      </c>
      <c r="D96" s="35" t="s">
        <v>134</v>
      </c>
      <c r="E96" s="35" t="s">
        <v>706</v>
      </c>
      <c r="F96" s="32" t="s">
        <v>578</v>
      </c>
      <c r="G96" s="32" t="s">
        <v>582</v>
      </c>
      <c r="H96" s="36">
        <f t="shared" si="4"/>
        <v>40000</v>
      </c>
      <c r="I96" s="36">
        <v>50000</v>
      </c>
      <c r="J96" s="36">
        <v>50000</v>
      </c>
      <c r="K96" s="36">
        <v>50000</v>
      </c>
      <c r="L96" s="36">
        <f t="shared" si="3"/>
        <v>0</v>
      </c>
      <c r="M96" s="28"/>
      <c r="N96" s="33" t="s">
        <v>605</v>
      </c>
      <c r="O96" s="28"/>
      <c r="P96" s="33" t="s">
        <v>577</v>
      </c>
      <c r="Q96" s="108"/>
    </row>
    <row r="97" spans="1:112" ht="39.75" customHeight="1" x14ac:dyDescent="0.25">
      <c r="A97" s="113">
        <v>85</v>
      </c>
      <c r="B97" s="28" t="s">
        <v>24</v>
      </c>
      <c r="C97" s="33" t="s">
        <v>135</v>
      </c>
      <c r="D97" s="35" t="s">
        <v>136</v>
      </c>
      <c r="E97" s="35" t="s">
        <v>707</v>
      </c>
      <c r="F97" s="32" t="s">
        <v>578</v>
      </c>
      <c r="G97" s="32" t="s">
        <v>582</v>
      </c>
      <c r="H97" s="36">
        <f t="shared" si="4"/>
        <v>36000</v>
      </c>
      <c r="I97" s="36">
        <v>45000</v>
      </c>
      <c r="J97" s="36">
        <v>45000</v>
      </c>
      <c r="K97" s="36">
        <v>45000</v>
      </c>
      <c r="L97" s="36">
        <f t="shared" si="3"/>
        <v>0</v>
      </c>
      <c r="M97" s="28"/>
      <c r="N97" s="33" t="s">
        <v>605</v>
      </c>
      <c r="O97" s="28"/>
      <c r="P97" s="33" t="s">
        <v>577</v>
      </c>
      <c r="Q97" s="108"/>
    </row>
    <row r="98" spans="1:112" ht="38.25" customHeight="1" x14ac:dyDescent="0.25">
      <c r="A98" s="113">
        <v>86</v>
      </c>
      <c r="B98" s="28" t="s">
        <v>24</v>
      </c>
      <c r="C98" s="33" t="s">
        <v>145</v>
      </c>
      <c r="D98" s="35" t="s">
        <v>708</v>
      </c>
      <c r="E98" s="35" t="s">
        <v>709</v>
      </c>
      <c r="F98" s="32" t="s">
        <v>578</v>
      </c>
      <c r="G98" s="32" t="s">
        <v>582</v>
      </c>
      <c r="H98" s="36">
        <f t="shared" si="4"/>
        <v>16000</v>
      </c>
      <c r="I98" s="36">
        <v>20000</v>
      </c>
      <c r="J98" s="36">
        <v>20000</v>
      </c>
      <c r="K98" s="36">
        <v>20000</v>
      </c>
      <c r="L98" s="36">
        <f t="shared" si="3"/>
        <v>0</v>
      </c>
      <c r="M98" s="28"/>
      <c r="N98" s="33" t="s">
        <v>594</v>
      </c>
      <c r="O98" s="28"/>
      <c r="P98" s="33" t="s">
        <v>577</v>
      </c>
      <c r="Q98" s="108"/>
    </row>
    <row r="99" spans="1:112" ht="66.75" customHeight="1" x14ac:dyDescent="0.25">
      <c r="A99" s="113">
        <v>87</v>
      </c>
      <c r="B99" s="28" t="s">
        <v>24</v>
      </c>
      <c r="C99" s="33" t="s">
        <v>149</v>
      </c>
      <c r="D99" s="35" t="s">
        <v>150</v>
      </c>
      <c r="E99" s="35" t="s">
        <v>710</v>
      </c>
      <c r="F99" s="32" t="s">
        <v>578</v>
      </c>
      <c r="G99" s="32" t="s">
        <v>582</v>
      </c>
      <c r="H99" s="36">
        <f t="shared" si="4"/>
        <v>7200</v>
      </c>
      <c r="I99" s="36">
        <v>9000</v>
      </c>
      <c r="J99" s="36">
        <v>9000</v>
      </c>
      <c r="K99" s="36">
        <v>9000</v>
      </c>
      <c r="L99" s="36">
        <f t="shared" si="3"/>
        <v>0</v>
      </c>
      <c r="M99" s="28"/>
      <c r="N99" s="33" t="s">
        <v>583</v>
      </c>
      <c r="O99" s="28" t="s">
        <v>589</v>
      </c>
      <c r="P99" s="33" t="s">
        <v>577</v>
      </c>
      <c r="Q99" s="108"/>
    </row>
    <row r="100" spans="1:112" ht="61.5" customHeight="1" x14ac:dyDescent="0.25">
      <c r="A100" s="113">
        <v>88</v>
      </c>
      <c r="B100" s="28" t="s">
        <v>24</v>
      </c>
      <c r="C100" s="33" t="s">
        <v>808</v>
      </c>
      <c r="D100" s="35" t="s">
        <v>809</v>
      </c>
      <c r="E100" s="35" t="s">
        <v>711</v>
      </c>
      <c r="F100" s="32" t="s">
        <v>578</v>
      </c>
      <c r="G100" s="32" t="s">
        <v>582</v>
      </c>
      <c r="H100" s="36">
        <f t="shared" si="4"/>
        <v>6160</v>
      </c>
      <c r="I100" s="36">
        <v>7700</v>
      </c>
      <c r="J100" s="36">
        <v>7700</v>
      </c>
      <c r="K100" s="36">
        <v>15700</v>
      </c>
      <c r="L100" s="36">
        <f t="shared" si="3"/>
        <v>8000</v>
      </c>
      <c r="M100" s="28" t="s">
        <v>810</v>
      </c>
      <c r="N100" s="33" t="s">
        <v>595</v>
      </c>
      <c r="O100" s="28"/>
      <c r="P100" s="33" t="s">
        <v>577</v>
      </c>
      <c r="Q100" s="108"/>
    </row>
    <row r="101" spans="1:112" ht="96" customHeight="1" x14ac:dyDescent="0.25">
      <c r="A101" s="113">
        <v>89</v>
      </c>
      <c r="B101" s="28" t="s">
        <v>24</v>
      </c>
      <c r="C101" s="33" t="s">
        <v>141</v>
      </c>
      <c r="D101" s="35" t="s">
        <v>712</v>
      </c>
      <c r="E101" s="28" t="s">
        <v>713</v>
      </c>
      <c r="F101" s="32" t="s">
        <v>578</v>
      </c>
      <c r="G101" s="32" t="s">
        <v>582</v>
      </c>
      <c r="H101" s="36">
        <f t="shared" si="4"/>
        <v>6400</v>
      </c>
      <c r="I101" s="36">
        <v>8000</v>
      </c>
      <c r="J101" s="36">
        <v>8000</v>
      </c>
      <c r="K101" s="36">
        <v>12000</v>
      </c>
      <c r="L101" s="36">
        <f t="shared" si="3"/>
        <v>4000</v>
      </c>
      <c r="M101" s="28" t="s">
        <v>810</v>
      </c>
      <c r="N101" s="33" t="s">
        <v>583</v>
      </c>
      <c r="O101" s="28" t="s">
        <v>576</v>
      </c>
      <c r="P101" s="33" t="s">
        <v>577</v>
      </c>
      <c r="Q101" s="108"/>
    </row>
    <row r="102" spans="1:112" ht="31.5" x14ac:dyDescent="0.25">
      <c r="A102" s="113">
        <v>90</v>
      </c>
      <c r="B102" s="28" t="s">
        <v>24</v>
      </c>
      <c r="C102" s="33" t="s">
        <v>147</v>
      </c>
      <c r="D102" s="35" t="s">
        <v>148</v>
      </c>
      <c r="E102" s="35" t="s">
        <v>714</v>
      </c>
      <c r="F102" s="32" t="s">
        <v>578</v>
      </c>
      <c r="G102" s="32" t="s">
        <v>582</v>
      </c>
      <c r="H102" s="36">
        <f t="shared" si="4"/>
        <v>16000</v>
      </c>
      <c r="I102" s="36">
        <v>20000</v>
      </c>
      <c r="J102" s="36">
        <v>20000</v>
      </c>
      <c r="K102" s="36">
        <v>20000</v>
      </c>
      <c r="L102" s="36">
        <f t="shared" si="3"/>
        <v>0</v>
      </c>
      <c r="M102" s="28"/>
      <c r="N102" s="33" t="s">
        <v>594</v>
      </c>
      <c r="O102" s="28"/>
      <c r="P102" s="33" t="s">
        <v>577</v>
      </c>
      <c r="Q102" s="108"/>
    </row>
    <row r="103" spans="1:112" ht="30.75" customHeight="1" x14ac:dyDescent="0.25">
      <c r="A103" s="113">
        <v>91</v>
      </c>
      <c r="B103" s="28" t="s">
        <v>24</v>
      </c>
      <c r="C103" s="33" t="s">
        <v>153</v>
      </c>
      <c r="D103" s="35" t="s">
        <v>715</v>
      </c>
      <c r="E103" s="28" t="s">
        <v>715</v>
      </c>
      <c r="F103" s="32" t="s">
        <v>570</v>
      </c>
      <c r="G103" s="32" t="s">
        <v>582</v>
      </c>
      <c r="H103" s="36">
        <f t="shared" si="4"/>
        <v>48000</v>
      </c>
      <c r="I103" s="36">
        <v>60000</v>
      </c>
      <c r="J103" s="36">
        <v>60000</v>
      </c>
      <c r="K103" s="36">
        <v>60000</v>
      </c>
      <c r="L103" s="36">
        <f t="shared" si="3"/>
        <v>0</v>
      </c>
      <c r="M103" s="28"/>
      <c r="N103" s="33" t="s">
        <v>595</v>
      </c>
      <c r="O103" s="28"/>
      <c r="P103" s="33" t="s">
        <v>573</v>
      </c>
      <c r="Q103" s="108"/>
    </row>
    <row r="104" spans="1:112" ht="33.75" customHeight="1" x14ac:dyDescent="0.25">
      <c r="A104" s="113">
        <v>92</v>
      </c>
      <c r="B104" s="28" t="s">
        <v>24</v>
      </c>
      <c r="C104" s="33" t="s">
        <v>155</v>
      </c>
      <c r="D104" s="35" t="s">
        <v>156</v>
      </c>
      <c r="E104" s="28" t="s">
        <v>156</v>
      </c>
      <c r="F104" s="32" t="s">
        <v>570</v>
      </c>
      <c r="G104" s="32" t="s">
        <v>582</v>
      </c>
      <c r="H104" s="36">
        <f t="shared" si="4"/>
        <v>40000</v>
      </c>
      <c r="I104" s="36">
        <v>50000</v>
      </c>
      <c r="J104" s="36">
        <v>50000</v>
      </c>
      <c r="K104" s="36">
        <v>50000</v>
      </c>
      <c r="L104" s="36">
        <f t="shared" si="3"/>
        <v>0</v>
      </c>
      <c r="M104" s="28"/>
      <c r="N104" s="33" t="s">
        <v>595</v>
      </c>
      <c r="O104" s="28"/>
      <c r="P104" s="33" t="s">
        <v>573</v>
      </c>
      <c r="Q104" s="108"/>
    </row>
    <row r="105" spans="1:112" ht="35.25" customHeight="1" x14ac:dyDescent="0.25">
      <c r="A105" s="113">
        <v>93</v>
      </c>
      <c r="B105" s="28" t="s">
        <v>24</v>
      </c>
      <c r="C105" s="33" t="s">
        <v>157</v>
      </c>
      <c r="D105" s="35" t="s">
        <v>158</v>
      </c>
      <c r="E105" s="28" t="s">
        <v>158</v>
      </c>
      <c r="F105" s="32" t="s">
        <v>578</v>
      </c>
      <c r="G105" s="32" t="s">
        <v>582</v>
      </c>
      <c r="H105" s="36">
        <f t="shared" si="4"/>
        <v>12000</v>
      </c>
      <c r="I105" s="36">
        <v>15000</v>
      </c>
      <c r="J105" s="36">
        <v>15000</v>
      </c>
      <c r="K105" s="36">
        <v>15000</v>
      </c>
      <c r="L105" s="36">
        <f t="shared" si="3"/>
        <v>0</v>
      </c>
      <c r="M105" s="28"/>
      <c r="N105" s="33" t="s">
        <v>595</v>
      </c>
      <c r="O105" s="28"/>
      <c r="P105" s="33" t="s">
        <v>573</v>
      </c>
      <c r="Q105" s="108"/>
    </row>
    <row r="106" spans="1:112" ht="90.75" customHeight="1" x14ac:dyDescent="0.25">
      <c r="A106" s="113">
        <v>94</v>
      </c>
      <c r="B106" s="28" t="s">
        <v>24</v>
      </c>
      <c r="C106" s="33" t="s">
        <v>161</v>
      </c>
      <c r="D106" s="35" t="s">
        <v>162</v>
      </c>
      <c r="E106" s="28" t="s">
        <v>162</v>
      </c>
      <c r="F106" s="32" t="s">
        <v>570</v>
      </c>
      <c r="G106" s="32" t="s">
        <v>593</v>
      </c>
      <c r="H106" s="36">
        <f t="shared" si="4"/>
        <v>2160</v>
      </c>
      <c r="I106" s="36">
        <v>2700</v>
      </c>
      <c r="J106" s="36">
        <v>2700</v>
      </c>
      <c r="K106" s="36">
        <v>2700</v>
      </c>
      <c r="L106" s="36">
        <f t="shared" si="3"/>
        <v>0</v>
      </c>
      <c r="M106" s="28"/>
      <c r="N106" s="33" t="s">
        <v>583</v>
      </c>
      <c r="O106" s="28" t="s">
        <v>589</v>
      </c>
      <c r="P106" s="33" t="s">
        <v>577</v>
      </c>
      <c r="Q106" s="108" t="s">
        <v>716</v>
      </c>
    </row>
    <row r="107" spans="1:112" ht="48" customHeight="1" x14ac:dyDescent="0.25">
      <c r="A107" s="113">
        <v>95</v>
      </c>
      <c r="B107" s="28" t="s">
        <v>24</v>
      </c>
      <c r="C107" s="33" t="s">
        <v>717</v>
      </c>
      <c r="D107" s="35" t="s">
        <v>718</v>
      </c>
      <c r="E107" s="28" t="s">
        <v>719</v>
      </c>
      <c r="F107" s="32" t="s">
        <v>578</v>
      </c>
      <c r="G107" s="32" t="s">
        <v>575</v>
      </c>
      <c r="H107" s="36">
        <f t="shared" si="4"/>
        <v>28000</v>
      </c>
      <c r="I107" s="36">
        <v>35000</v>
      </c>
      <c r="J107" s="36">
        <v>35000</v>
      </c>
      <c r="K107" s="36">
        <v>35000</v>
      </c>
      <c r="L107" s="36">
        <f t="shared" si="3"/>
        <v>0</v>
      </c>
      <c r="M107" s="28"/>
      <c r="N107" s="33" t="s">
        <v>605</v>
      </c>
      <c r="O107" s="28"/>
      <c r="P107" s="33" t="s">
        <v>577</v>
      </c>
      <c r="Q107" s="108"/>
    </row>
    <row r="108" spans="1:112" ht="32.25" thickBot="1" x14ac:dyDescent="0.3">
      <c r="A108" s="114">
        <v>96</v>
      </c>
      <c r="B108" s="45" t="s">
        <v>24</v>
      </c>
      <c r="C108" s="71" t="s">
        <v>720</v>
      </c>
      <c r="D108" s="83" t="s">
        <v>721</v>
      </c>
      <c r="E108" s="45" t="s">
        <v>721</v>
      </c>
      <c r="F108" s="72" t="s">
        <v>578</v>
      </c>
      <c r="G108" s="72" t="s">
        <v>582</v>
      </c>
      <c r="H108" s="44"/>
      <c r="I108" s="44">
        <v>90000</v>
      </c>
      <c r="J108" s="44">
        <v>90000</v>
      </c>
      <c r="K108" s="44">
        <v>90000</v>
      </c>
      <c r="L108" s="44">
        <f t="shared" si="3"/>
        <v>0</v>
      </c>
      <c r="M108" s="45"/>
      <c r="N108" s="71" t="s">
        <v>605</v>
      </c>
      <c r="O108" s="45"/>
      <c r="P108" s="71" t="s">
        <v>577</v>
      </c>
      <c r="Q108" s="109"/>
    </row>
    <row r="109" spans="1:112" s="24" customFormat="1" ht="34.5" customHeight="1" thickBot="1" x14ac:dyDescent="0.3">
      <c r="A109" s="157" t="s">
        <v>25</v>
      </c>
      <c r="B109" s="158"/>
      <c r="C109" s="158"/>
      <c r="D109" s="158"/>
      <c r="E109" s="158"/>
      <c r="F109" s="158"/>
      <c r="G109" s="158"/>
      <c r="H109" s="158"/>
      <c r="I109" s="158"/>
      <c r="J109" s="158"/>
      <c r="K109" s="158"/>
      <c r="L109" s="158"/>
      <c r="M109" s="158"/>
      <c r="N109" s="158"/>
      <c r="O109" s="158"/>
      <c r="P109" s="158"/>
      <c r="Q109" s="15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row>
    <row r="110" spans="1:112" ht="131.25" customHeight="1" x14ac:dyDescent="0.25">
      <c r="A110" s="106">
        <v>97</v>
      </c>
      <c r="B110" s="47" t="s">
        <v>25</v>
      </c>
      <c r="C110" s="55" t="s">
        <v>163</v>
      </c>
      <c r="D110" s="47" t="s">
        <v>164</v>
      </c>
      <c r="E110" s="47" t="s">
        <v>722</v>
      </c>
      <c r="F110" s="57" t="s">
        <v>570</v>
      </c>
      <c r="G110" s="57" t="s">
        <v>582</v>
      </c>
      <c r="H110" s="46">
        <v>20000</v>
      </c>
      <c r="I110" s="46">
        <v>25000</v>
      </c>
      <c r="J110" s="152">
        <f>I110+I111</f>
        <v>80000</v>
      </c>
      <c r="K110" s="152">
        <v>80000</v>
      </c>
      <c r="L110" s="152">
        <f>K110-J110</f>
        <v>0</v>
      </c>
      <c r="M110" s="47"/>
      <c r="N110" s="55" t="s">
        <v>583</v>
      </c>
      <c r="O110" s="47" t="s">
        <v>576</v>
      </c>
      <c r="P110" s="55" t="s">
        <v>580</v>
      </c>
      <c r="Q110" s="107" t="s">
        <v>723</v>
      </c>
    </row>
    <row r="111" spans="1:112" ht="64.5" customHeight="1" x14ac:dyDescent="0.25">
      <c r="A111" s="104">
        <v>98</v>
      </c>
      <c r="B111" s="28" t="s">
        <v>25</v>
      </c>
      <c r="C111" s="33" t="s">
        <v>163</v>
      </c>
      <c r="D111" s="28" t="s">
        <v>164</v>
      </c>
      <c r="E111" s="28" t="s">
        <v>724</v>
      </c>
      <c r="F111" s="32" t="s">
        <v>570</v>
      </c>
      <c r="G111" s="32" t="s">
        <v>582</v>
      </c>
      <c r="H111" s="36">
        <v>44000</v>
      </c>
      <c r="I111" s="36">
        <v>55000</v>
      </c>
      <c r="J111" s="153"/>
      <c r="K111" s="153"/>
      <c r="L111" s="153"/>
      <c r="M111" s="28"/>
      <c r="N111" s="33" t="s">
        <v>605</v>
      </c>
      <c r="O111" s="28"/>
      <c r="P111" s="33" t="s">
        <v>573</v>
      </c>
      <c r="Q111" s="108" t="s">
        <v>725</v>
      </c>
    </row>
    <row r="112" spans="1:112" ht="90.75" customHeight="1" x14ac:dyDescent="0.25">
      <c r="A112" s="104">
        <v>99</v>
      </c>
      <c r="B112" s="28" t="s">
        <v>25</v>
      </c>
      <c r="C112" s="33" t="s">
        <v>169</v>
      </c>
      <c r="D112" s="28" t="s">
        <v>170</v>
      </c>
      <c r="E112" s="28" t="s">
        <v>726</v>
      </c>
      <c r="F112" s="32" t="s">
        <v>581</v>
      </c>
      <c r="G112" s="32" t="s">
        <v>571</v>
      </c>
      <c r="H112" s="36">
        <v>12000</v>
      </c>
      <c r="I112" s="36">
        <v>15000</v>
      </c>
      <c r="J112" s="151">
        <f>I112+I113+I114+I115+I116</f>
        <v>198000</v>
      </c>
      <c r="K112" s="151">
        <v>167000</v>
      </c>
      <c r="L112" s="151">
        <f>K112-J112</f>
        <v>-31000</v>
      </c>
      <c r="M112" s="28" t="s">
        <v>789</v>
      </c>
      <c r="N112" s="33" t="s">
        <v>594</v>
      </c>
      <c r="O112" s="28"/>
      <c r="P112" s="33" t="s">
        <v>573</v>
      </c>
      <c r="Q112" s="108" t="s">
        <v>727</v>
      </c>
    </row>
    <row r="113" spans="1:17" ht="49.5" customHeight="1" x14ac:dyDescent="0.25">
      <c r="A113" s="104">
        <v>100</v>
      </c>
      <c r="B113" s="28" t="s">
        <v>25</v>
      </c>
      <c r="C113" s="33" t="s">
        <v>169</v>
      </c>
      <c r="D113" s="28" t="s">
        <v>170</v>
      </c>
      <c r="E113" s="28" t="s">
        <v>728</v>
      </c>
      <c r="F113" s="32" t="s">
        <v>574</v>
      </c>
      <c r="G113" s="32" t="s">
        <v>582</v>
      </c>
      <c r="H113" s="36">
        <v>38400</v>
      </c>
      <c r="I113" s="36">
        <v>48000</v>
      </c>
      <c r="J113" s="152"/>
      <c r="K113" s="152"/>
      <c r="L113" s="152"/>
      <c r="M113" s="28"/>
      <c r="N113" s="33" t="s">
        <v>605</v>
      </c>
      <c r="O113" s="28"/>
      <c r="P113" s="33" t="s">
        <v>573</v>
      </c>
      <c r="Q113" s="108"/>
    </row>
    <row r="114" spans="1:17" ht="93" customHeight="1" x14ac:dyDescent="0.25">
      <c r="A114" s="104">
        <v>101</v>
      </c>
      <c r="B114" s="28" t="s">
        <v>25</v>
      </c>
      <c r="C114" s="33" t="s">
        <v>169</v>
      </c>
      <c r="D114" s="28" t="s">
        <v>170</v>
      </c>
      <c r="E114" s="28" t="s">
        <v>729</v>
      </c>
      <c r="F114" s="32" t="s">
        <v>581</v>
      </c>
      <c r="G114" s="32" t="s">
        <v>582</v>
      </c>
      <c r="H114" s="36">
        <v>12000</v>
      </c>
      <c r="I114" s="36">
        <v>15000</v>
      </c>
      <c r="J114" s="152"/>
      <c r="K114" s="152"/>
      <c r="L114" s="152"/>
      <c r="M114" s="28"/>
      <c r="N114" s="33" t="s">
        <v>583</v>
      </c>
      <c r="O114" s="28" t="s">
        <v>576</v>
      </c>
      <c r="P114" s="33" t="s">
        <v>580</v>
      </c>
      <c r="Q114" s="108" t="s">
        <v>730</v>
      </c>
    </row>
    <row r="115" spans="1:17" ht="89.25" customHeight="1" x14ac:dyDescent="0.25">
      <c r="A115" s="104">
        <v>102</v>
      </c>
      <c r="B115" s="28" t="s">
        <v>25</v>
      </c>
      <c r="C115" s="33" t="s">
        <v>169</v>
      </c>
      <c r="D115" s="28" t="s">
        <v>170</v>
      </c>
      <c r="E115" s="28" t="s">
        <v>731</v>
      </c>
      <c r="F115" s="32" t="s">
        <v>581</v>
      </c>
      <c r="G115" s="32" t="s">
        <v>571</v>
      </c>
      <c r="H115" s="36">
        <v>80000</v>
      </c>
      <c r="I115" s="36">
        <v>100000</v>
      </c>
      <c r="J115" s="152"/>
      <c r="K115" s="152"/>
      <c r="L115" s="152"/>
      <c r="M115" s="28" t="s">
        <v>795</v>
      </c>
      <c r="N115" s="33" t="s">
        <v>605</v>
      </c>
      <c r="O115" s="28"/>
      <c r="P115" s="33" t="s">
        <v>573</v>
      </c>
      <c r="Q115" s="108" t="s">
        <v>732</v>
      </c>
    </row>
    <row r="116" spans="1:17" ht="91.5" customHeight="1" x14ac:dyDescent="0.25">
      <c r="A116" s="104">
        <v>103</v>
      </c>
      <c r="B116" s="28" t="s">
        <v>25</v>
      </c>
      <c r="C116" s="33" t="s">
        <v>169</v>
      </c>
      <c r="D116" s="28" t="s">
        <v>170</v>
      </c>
      <c r="E116" s="28" t="s">
        <v>733</v>
      </c>
      <c r="F116" s="32" t="s">
        <v>581</v>
      </c>
      <c r="G116" s="32" t="s">
        <v>582</v>
      </c>
      <c r="H116" s="36">
        <v>16000</v>
      </c>
      <c r="I116" s="36">
        <v>20000</v>
      </c>
      <c r="J116" s="153"/>
      <c r="K116" s="153"/>
      <c r="L116" s="153"/>
      <c r="M116" s="28"/>
      <c r="N116" s="33" t="s">
        <v>583</v>
      </c>
      <c r="O116" s="28" t="s">
        <v>576</v>
      </c>
      <c r="P116" s="33" t="s">
        <v>573</v>
      </c>
      <c r="Q116" s="108" t="s">
        <v>730</v>
      </c>
    </row>
    <row r="117" spans="1:17" ht="42.75" customHeight="1" x14ac:dyDescent="0.25">
      <c r="A117" s="104">
        <v>104</v>
      </c>
      <c r="B117" s="28" t="s">
        <v>25</v>
      </c>
      <c r="C117" s="33" t="s">
        <v>171</v>
      </c>
      <c r="D117" s="28" t="s">
        <v>172</v>
      </c>
      <c r="E117" s="28" t="s">
        <v>734</v>
      </c>
      <c r="F117" s="32" t="s">
        <v>574</v>
      </c>
      <c r="G117" s="32" t="s">
        <v>571</v>
      </c>
      <c r="H117" s="36">
        <v>224000</v>
      </c>
      <c r="I117" s="36">
        <v>280000</v>
      </c>
      <c r="J117" s="151">
        <f>I117+I118</f>
        <v>305000</v>
      </c>
      <c r="K117" s="151">
        <v>312000</v>
      </c>
      <c r="L117" s="151">
        <f>K117-I117</f>
        <v>32000</v>
      </c>
      <c r="M117" s="167" t="s">
        <v>790</v>
      </c>
      <c r="N117" s="33" t="s">
        <v>605</v>
      </c>
      <c r="O117" s="28"/>
      <c r="P117" s="33" t="s">
        <v>573</v>
      </c>
      <c r="Q117" s="108" t="s">
        <v>735</v>
      </c>
    </row>
    <row r="118" spans="1:17" ht="42" customHeight="1" x14ac:dyDescent="0.25">
      <c r="A118" s="104">
        <v>105</v>
      </c>
      <c r="B118" s="28" t="s">
        <v>25</v>
      </c>
      <c r="C118" s="33" t="s">
        <v>171</v>
      </c>
      <c r="D118" s="28" t="s">
        <v>172</v>
      </c>
      <c r="E118" s="28" t="s">
        <v>736</v>
      </c>
      <c r="F118" s="32" t="s">
        <v>581</v>
      </c>
      <c r="G118" s="32" t="s">
        <v>571</v>
      </c>
      <c r="H118" s="36">
        <v>20000</v>
      </c>
      <c r="I118" s="36">
        <v>25000</v>
      </c>
      <c r="J118" s="153"/>
      <c r="K118" s="153"/>
      <c r="L118" s="153"/>
      <c r="M118" s="169"/>
      <c r="N118" s="33" t="s">
        <v>594</v>
      </c>
      <c r="O118" s="28"/>
      <c r="P118" s="33" t="s">
        <v>573</v>
      </c>
      <c r="Q118" s="108" t="s">
        <v>727</v>
      </c>
    </row>
    <row r="119" spans="1:17" ht="99" customHeight="1" x14ac:dyDescent="0.25">
      <c r="A119" s="104">
        <v>106</v>
      </c>
      <c r="B119" s="28" t="s">
        <v>25</v>
      </c>
      <c r="C119" s="33" t="s">
        <v>173</v>
      </c>
      <c r="D119" s="28" t="s">
        <v>174</v>
      </c>
      <c r="E119" s="28" t="s">
        <v>737</v>
      </c>
      <c r="F119" s="32" t="s">
        <v>581</v>
      </c>
      <c r="G119" s="32" t="s">
        <v>571</v>
      </c>
      <c r="H119" s="36">
        <v>16000</v>
      </c>
      <c r="I119" s="36">
        <v>20000</v>
      </c>
      <c r="J119" s="36">
        <v>20000</v>
      </c>
      <c r="K119" s="36">
        <v>41045</v>
      </c>
      <c r="L119" s="36">
        <f t="shared" ref="L119:L129" si="5">K119-J119</f>
        <v>21045</v>
      </c>
      <c r="M119" s="28" t="s">
        <v>794</v>
      </c>
      <c r="N119" s="33" t="s">
        <v>594</v>
      </c>
      <c r="O119" s="28"/>
      <c r="P119" s="33" t="s">
        <v>573</v>
      </c>
      <c r="Q119" s="108" t="s">
        <v>727</v>
      </c>
    </row>
    <row r="120" spans="1:17" ht="47.25" x14ac:dyDescent="0.25">
      <c r="A120" s="104">
        <v>107</v>
      </c>
      <c r="B120" s="28" t="s">
        <v>25</v>
      </c>
      <c r="C120" s="33" t="s">
        <v>175</v>
      </c>
      <c r="D120" s="28" t="s">
        <v>176</v>
      </c>
      <c r="E120" s="28" t="s">
        <v>738</v>
      </c>
      <c r="F120" s="32" t="s">
        <v>578</v>
      </c>
      <c r="G120" s="32" t="s">
        <v>582</v>
      </c>
      <c r="H120" s="36">
        <v>21600</v>
      </c>
      <c r="I120" s="36">
        <v>27000</v>
      </c>
      <c r="J120" s="36">
        <v>27000</v>
      </c>
      <c r="K120" s="36">
        <v>27000</v>
      </c>
      <c r="L120" s="36">
        <f t="shared" si="5"/>
        <v>0</v>
      </c>
      <c r="M120" s="28"/>
      <c r="N120" s="33" t="s">
        <v>594</v>
      </c>
      <c r="O120" s="28"/>
      <c r="P120" s="33" t="s">
        <v>573</v>
      </c>
      <c r="Q120" s="108" t="s">
        <v>730</v>
      </c>
    </row>
    <row r="121" spans="1:17" ht="45.75" customHeight="1" x14ac:dyDescent="0.25">
      <c r="A121" s="104">
        <v>108</v>
      </c>
      <c r="B121" s="28" t="s">
        <v>25</v>
      </c>
      <c r="C121" s="33" t="s">
        <v>177</v>
      </c>
      <c r="D121" s="28" t="s">
        <v>178</v>
      </c>
      <c r="E121" s="28" t="s">
        <v>799</v>
      </c>
      <c r="F121" s="33" t="s">
        <v>574</v>
      </c>
      <c r="G121" s="33" t="s">
        <v>571</v>
      </c>
      <c r="H121" s="36">
        <v>22400</v>
      </c>
      <c r="I121" s="36">
        <v>28000</v>
      </c>
      <c r="J121" s="151">
        <f>I121+I122+I123</f>
        <v>47000</v>
      </c>
      <c r="K121" s="188">
        <v>35000</v>
      </c>
      <c r="L121" s="151">
        <f t="shared" si="5"/>
        <v>-12000</v>
      </c>
      <c r="M121" s="167" t="s">
        <v>800</v>
      </c>
      <c r="N121" s="33" t="s">
        <v>594</v>
      </c>
      <c r="O121" s="28"/>
      <c r="P121" s="33" t="s">
        <v>573</v>
      </c>
      <c r="Q121" s="108"/>
    </row>
    <row r="122" spans="1:17" ht="50.25" customHeight="1" x14ac:dyDescent="0.25">
      <c r="A122" s="104">
        <v>109</v>
      </c>
      <c r="B122" s="28" t="s">
        <v>25</v>
      </c>
      <c r="C122" s="33" t="s">
        <v>177</v>
      </c>
      <c r="D122" s="28" t="s">
        <v>178</v>
      </c>
      <c r="E122" s="28" t="s">
        <v>739</v>
      </c>
      <c r="F122" s="32" t="s">
        <v>581</v>
      </c>
      <c r="G122" s="32" t="s">
        <v>571</v>
      </c>
      <c r="H122" s="36">
        <v>5600</v>
      </c>
      <c r="I122" s="36">
        <v>7000</v>
      </c>
      <c r="J122" s="152"/>
      <c r="K122" s="189"/>
      <c r="L122" s="152"/>
      <c r="M122" s="168"/>
      <c r="N122" s="33" t="s">
        <v>595</v>
      </c>
      <c r="O122" s="28"/>
      <c r="P122" s="33" t="s">
        <v>573</v>
      </c>
      <c r="Q122" s="108" t="s">
        <v>727</v>
      </c>
    </row>
    <row r="123" spans="1:17" ht="50.25" customHeight="1" x14ac:dyDescent="0.25">
      <c r="A123" s="104">
        <v>110</v>
      </c>
      <c r="B123" s="28" t="s">
        <v>25</v>
      </c>
      <c r="C123" s="33" t="s">
        <v>177</v>
      </c>
      <c r="D123" s="28" t="s">
        <v>178</v>
      </c>
      <c r="E123" s="28" t="s">
        <v>740</v>
      </c>
      <c r="F123" s="32" t="s">
        <v>578</v>
      </c>
      <c r="G123" s="32" t="s">
        <v>582</v>
      </c>
      <c r="H123" s="36">
        <v>9600</v>
      </c>
      <c r="I123" s="36">
        <v>12000</v>
      </c>
      <c r="J123" s="153"/>
      <c r="K123" s="190"/>
      <c r="L123" s="153"/>
      <c r="M123" s="169"/>
      <c r="N123" s="33" t="s">
        <v>594</v>
      </c>
      <c r="O123" s="28"/>
      <c r="P123" s="33" t="s">
        <v>573</v>
      </c>
      <c r="Q123" s="108"/>
    </row>
    <row r="124" spans="1:17" ht="87.75" customHeight="1" x14ac:dyDescent="0.25">
      <c r="A124" s="104">
        <v>111</v>
      </c>
      <c r="B124" s="28" t="s">
        <v>25</v>
      </c>
      <c r="C124" s="33" t="s">
        <v>183</v>
      </c>
      <c r="D124" s="28" t="s">
        <v>184</v>
      </c>
      <c r="E124" s="28" t="s">
        <v>741</v>
      </c>
      <c r="F124" s="32" t="s">
        <v>581</v>
      </c>
      <c r="G124" s="32" t="s">
        <v>571</v>
      </c>
      <c r="H124" s="36">
        <v>40000</v>
      </c>
      <c r="I124" s="36">
        <v>50000</v>
      </c>
      <c r="J124" s="36">
        <v>50000</v>
      </c>
      <c r="K124" s="36">
        <v>60000</v>
      </c>
      <c r="L124" s="36">
        <f t="shared" si="5"/>
        <v>10000</v>
      </c>
      <c r="M124" s="28" t="s">
        <v>791</v>
      </c>
      <c r="N124" s="33" t="s">
        <v>605</v>
      </c>
      <c r="O124" s="28"/>
      <c r="P124" s="33" t="s">
        <v>573</v>
      </c>
      <c r="Q124" s="108" t="s">
        <v>727</v>
      </c>
    </row>
    <row r="125" spans="1:17" ht="54.75" customHeight="1" x14ac:dyDescent="0.25">
      <c r="A125" s="104">
        <v>112</v>
      </c>
      <c r="B125" s="28" t="s">
        <v>25</v>
      </c>
      <c r="C125" s="33" t="s">
        <v>185</v>
      </c>
      <c r="D125" s="28" t="s">
        <v>186</v>
      </c>
      <c r="E125" s="28" t="s">
        <v>742</v>
      </c>
      <c r="F125" s="32" t="s">
        <v>574</v>
      </c>
      <c r="G125" s="32" t="s">
        <v>582</v>
      </c>
      <c r="H125" s="36">
        <v>12000</v>
      </c>
      <c r="I125" s="36">
        <v>15000</v>
      </c>
      <c r="J125" s="151">
        <f>I125+I126+I127</f>
        <v>63000</v>
      </c>
      <c r="K125" s="151">
        <v>45000</v>
      </c>
      <c r="L125" s="151">
        <f t="shared" si="5"/>
        <v>-18000</v>
      </c>
      <c r="M125" s="167" t="s">
        <v>792</v>
      </c>
      <c r="N125" s="33" t="s">
        <v>594</v>
      </c>
      <c r="O125" s="28"/>
      <c r="P125" s="33" t="s">
        <v>573</v>
      </c>
      <c r="Q125" s="108"/>
    </row>
    <row r="126" spans="1:17" ht="60" customHeight="1" x14ac:dyDescent="0.25">
      <c r="A126" s="104">
        <v>113</v>
      </c>
      <c r="B126" s="28" t="s">
        <v>25</v>
      </c>
      <c r="C126" s="33" t="s">
        <v>185</v>
      </c>
      <c r="D126" s="28" t="s">
        <v>186</v>
      </c>
      <c r="E126" s="28" t="s">
        <v>743</v>
      </c>
      <c r="F126" s="32" t="s">
        <v>578</v>
      </c>
      <c r="G126" s="32" t="s">
        <v>571</v>
      </c>
      <c r="H126" s="36">
        <v>32000</v>
      </c>
      <c r="I126" s="36">
        <v>40000</v>
      </c>
      <c r="J126" s="152"/>
      <c r="K126" s="152"/>
      <c r="L126" s="152"/>
      <c r="M126" s="168"/>
      <c r="N126" s="33" t="s">
        <v>605</v>
      </c>
      <c r="O126" s="28"/>
      <c r="P126" s="33" t="s">
        <v>573</v>
      </c>
      <c r="Q126" s="108" t="s">
        <v>744</v>
      </c>
    </row>
    <row r="127" spans="1:17" ht="105.75" customHeight="1" x14ac:dyDescent="0.25">
      <c r="A127" s="104">
        <v>114</v>
      </c>
      <c r="B127" s="28" t="s">
        <v>25</v>
      </c>
      <c r="C127" s="33" t="s">
        <v>185</v>
      </c>
      <c r="D127" s="28" t="s">
        <v>186</v>
      </c>
      <c r="E127" s="28" t="s">
        <v>745</v>
      </c>
      <c r="F127" s="32" t="s">
        <v>581</v>
      </c>
      <c r="G127" s="32" t="s">
        <v>582</v>
      </c>
      <c r="H127" s="36">
        <v>6400</v>
      </c>
      <c r="I127" s="36">
        <v>8000</v>
      </c>
      <c r="J127" s="153"/>
      <c r="K127" s="153"/>
      <c r="L127" s="153"/>
      <c r="M127" s="169"/>
      <c r="N127" s="33" t="s">
        <v>793</v>
      </c>
      <c r="O127" s="28"/>
      <c r="P127" s="33" t="s">
        <v>573</v>
      </c>
      <c r="Q127" s="108" t="s">
        <v>730</v>
      </c>
    </row>
    <row r="128" spans="1:17" ht="87" customHeight="1" x14ac:dyDescent="0.25">
      <c r="A128" s="104">
        <v>115</v>
      </c>
      <c r="B128" s="28" t="s">
        <v>25</v>
      </c>
      <c r="C128" s="33" t="s">
        <v>187</v>
      </c>
      <c r="D128" s="28" t="s">
        <v>188</v>
      </c>
      <c r="E128" s="28" t="s">
        <v>746</v>
      </c>
      <c r="F128" s="32" t="s">
        <v>581</v>
      </c>
      <c r="G128" s="32" t="s">
        <v>571</v>
      </c>
      <c r="H128" s="36">
        <v>4000</v>
      </c>
      <c r="I128" s="36">
        <v>5000</v>
      </c>
      <c r="J128" s="36">
        <v>5000</v>
      </c>
      <c r="K128" s="36">
        <v>7000</v>
      </c>
      <c r="L128" s="36">
        <f t="shared" si="5"/>
        <v>2000</v>
      </c>
      <c r="M128" s="28" t="s">
        <v>795</v>
      </c>
      <c r="N128" s="33" t="s">
        <v>583</v>
      </c>
      <c r="O128" s="28" t="s">
        <v>576</v>
      </c>
      <c r="P128" s="33" t="s">
        <v>573</v>
      </c>
      <c r="Q128" s="108" t="s">
        <v>727</v>
      </c>
    </row>
    <row r="129" spans="1:17" ht="47.25" customHeight="1" thickBot="1" x14ac:dyDescent="0.3">
      <c r="A129" s="105">
        <v>116</v>
      </c>
      <c r="B129" s="45" t="s">
        <v>25</v>
      </c>
      <c r="C129" s="76" t="s">
        <v>747</v>
      </c>
      <c r="D129" s="45" t="s">
        <v>748</v>
      </c>
      <c r="E129" s="45" t="s">
        <v>748</v>
      </c>
      <c r="F129" s="72" t="s">
        <v>578</v>
      </c>
      <c r="G129" s="72" t="s">
        <v>582</v>
      </c>
      <c r="H129" s="44">
        <v>26544.799999999999</v>
      </c>
      <c r="I129" s="44">
        <v>33181</v>
      </c>
      <c r="J129" s="44">
        <v>33181</v>
      </c>
      <c r="K129" s="44">
        <v>33181</v>
      </c>
      <c r="L129" s="44">
        <f t="shared" si="5"/>
        <v>0</v>
      </c>
      <c r="M129" s="45"/>
      <c r="N129" s="71" t="s">
        <v>605</v>
      </c>
      <c r="O129" s="45"/>
      <c r="P129" s="71" t="s">
        <v>573</v>
      </c>
      <c r="Q129" s="109"/>
    </row>
    <row r="130" spans="1:17" ht="37.5" customHeight="1" thickBot="1" x14ac:dyDescent="0.3">
      <c r="A130" s="163" t="s">
        <v>26</v>
      </c>
      <c r="B130" s="158"/>
      <c r="C130" s="158"/>
      <c r="D130" s="158"/>
      <c r="E130" s="158"/>
      <c r="F130" s="158"/>
      <c r="G130" s="158"/>
      <c r="H130" s="158"/>
      <c r="I130" s="158"/>
      <c r="J130" s="158"/>
      <c r="K130" s="158"/>
      <c r="L130" s="158"/>
      <c r="M130" s="158"/>
      <c r="N130" s="158"/>
      <c r="O130" s="158"/>
      <c r="P130" s="158"/>
      <c r="Q130" s="159"/>
    </row>
    <row r="131" spans="1:17" ht="47.25" customHeight="1" x14ac:dyDescent="0.25">
      <c r="A131" s="136">
        <v>117</v>
      </c>
      <c r="B131" s="47" t="s">
        <v>26</v>
      </c>
      <c r="C131" s="55" t="s">
        <v>199</v>
      </c>
      <c r="D131" s="129" t="s">
        <v>200</v>
      </c>
      <c r="E131" s="139" t="s">
        <v>839</v>
      </c>
      <c r="F131" s="55" t="s">
        <v>574</v>
      </c>
      <c r="G131" s="55" t="s">
        <v>582</v>
      </c>
      <c r="H131" s="140">
        <v>7500</v>
      </c>
      <c r="I131" s="140">
        <v>10000</v>
      </c>
      <c r="J131" s="140">
        <v>10000</v>
      </c>
      <c r="K131" s="164">
        <v>50000</v>
      </c>
      <c r="L131" s="141">
        <v>0</v>
      </c>
      <c r="M131" s="133" t="s">
        <v>862</v>
      </c>
      <c r="N131" s="33" t="s">
        <v>594</v>
      </c>
      <c r="O131" s="139"/>
      <c r="P131" s="130" t="s">
        <v>573</v>
      </c>
      <c r="Q131" s="137"/>
    </row>
    <row r="132" spans="1:17" ht="63.75" customHeight="1" x14ac:dyDescent="0.25">
      <c r="A132" s="136">
        <v>118</v>
      </c>
      <c r="B132" s="28" t="s">
        <v>26</v>
      </c>
      <c r="C132" s="33" t="s">
        <v>199</v>
      </c>
      <c r="D132" s="132" t="s">
        <v>200</v>
      </c>
      <c r="E132" s="133" t="s">
        <v>840</v>
      </c>
      <c r="F132" s="33" t="s">
        <v>581</v>
      </c>
      <c r="G132" s="33" t="s">
        <v>571</v>
      </c>
      <c r="H132" s="142">
        <v>30000</v>
      </c>
      <c r="I132" s="142">
        <v>40000</v>
      </c>
      <c r="J132" s="142">
        <v>40000</v>
      </c>
      <c r="K132" s="165"/>
      <c r="L132" s="127">
        <f>K132-J132</f>
        <v>-40000</v>
      </c>
      <c r="M132" s="133" t="s">
        <v>872</v>
      </c>
      <c r="N132" s="33" t="s">
        <v>583</v>
      </c>
      <c r="O132" s="133" t="s">
        <v>589</v>
      </c>
      <c r="P132" s="131" t="s">
        <v>573</v>
      </c>
      <c r="Q132" s="138"/>
    </row>
    <row r="133" spans="1:17" ht="47.25" customHeight="1" x14ac:dyDescent="0.25">
      <c r="A133" s="136">
        <v>119</v>
      </c>
      <c r="B133" s="28" t="s">
        <v>26</v>
      </c>
      <c r="C133" s="33" t="s">
        <v>199</v>
      </c>
      <c r="D133" s="132" t="s">
        <v>200</v>
      </c>
      <c r="E133" s="133" t="s">
        <v>841</v>
      </c>
      <c r="F133" s="33" t="s">
        <v>581</v>
      </c>
      <c r="G133" s="33" t="s">
        <v>582</v>
      </c>
      <c r="H133" s="142">
        <v>7500</v>
      </c>
      <c r="I133" s="142">
        <v>10000</v>
      </c>
      <c r="J133" s="142">
        <v>10000</v>
      </c>
      <c r="K133" s="166"/>
      <c r="L133" s="127">
        <f>K133-J133</f>
        <v>-10000</v>
      </c>
      <c r="M133" s="133" t="s">
        <v>863</v>
      </c>
      <c r="N133" s="33" t="s">
        <v>594</v>
      </c>
      <c r="O133" s="133"/>
      <c r="P133" s="131" t="s">
        <v>573</v>
      </c>
      <c r="Q133" s="138"/>
    </row>
    <row r="134" spans="1:17" ht="47.25" customHeight="1" x14ac:dyDescent="0.25">
      <c r="A134" s="136">
        <v>120</v>
      </c>
      <c r="B134" s="28" t="s">
        <v>26</v>
      </c>
      <c r="C134" s="33" t="s">
        <v>201</v>
      </c>
      <c r="D134" s="132" t="s">
        <v>202</v>
      </c>
      <c r="E134" s="65" t="s">
        <v>842</v>
      </c>
      <c r="F134" s="33" t="s">
        <v>570</v>
      </c>
      <c r="G134" s="33" t="s">
        <v>575</v>
      </c>
      <c r="H134" s="142">
        <v>40000</v>
      </c>
      <c r="I134" s="142">
        <f>1.25*H134</f>
        <v>50000</v>
      </c>
      <c r="J134" s="142">
        <f>+H134*1.25</f>
        <v>50000</v>
      </c>
      <c r="K134" s="187">
        <v>331900.99482182</v>
      </c>
      <c r="L134" s="151">
        <f>K134-(SUM(J134:J141))</f>
        <v>205147.20732182002</v>
      </c>
      <c r="M134" s="167" t="s">
        <v>864</v>
      </c>
      <c r="N134" s="33" t="s">
        <v>594</v>
      </c>
      <c r="O134" s="133"/>
      <c r="P134" s="131"/>
      <c r="Q134" s="138"/>
    </row>
    <row r="135" spans="1:17" ht="47.25" customHeight="1" x14ac:dyDescent="0.25">
      <c r="A135" s="136">
        <v>121</v>
      </c>
      <c r="B135" s="28" t="s">
        <v>26</v>
      </c>
      <c r="C135" s="33" t="s">
        <v>201</v>
      </c>
      <c r="D135" s="132" t="s">
        <v>202</v>
      </c>
      <c r="E135" s="133" t="s">
        <v>843</v>
      </c>
      <c r="F135" s="33" t="s">
        <v>574</v>
      </c>
      <c r="G135" s="33" t="s">
        <v>575</v>
      </c>
      <c r="H135" s="142">
        <v>20250</v>
      </c>
      <c r="I135" s="142">
        <v>27000</v>
      </c>
      <c r="J135" s="142">
        <v>27000</v>
      </c>
      <c r="K135" s="165"/>
      <c r="L135" s="152"/>
      <c r="M135" s="168"/>
      <c r="N135" s="33" t="s">
        <v>594</v>
      </c>
      <c r="O135" s="133"/>
      <c r="P135" s="131" t="s">
        <v>573</v>
      </c>
      <c r="Q135" s="138" t="s">
        <v>844</v>
      </c>
    </row>
    <row r="136" spans="1:17" ht="47.25" customHeight="1" x14ac:dyDescent="0.25">
      <c r="A136" s="136">
        <v>122</v>
      </c>
      <c r="B136" s="28" t="s">
        <v>26</v>
      </c>
      <c r="C136" s="33" t="s">
        <v>201</v>
      </c>
      <c r="D136" s="132" t="s">
        <v>202</v>
      </c>
      <c r="E136" s="65" t="s">
        <v>845</v>
      </c>
      <c r="F136" s="31" t="s">
        <v>574</v>
      </c>
      <c r="G136" s="33" t="s">
        <v>571</v>
      </c>
      <c r="H136" s="142">
        <v>2393.2199999999998</v>
      </c>
      <c r="I136" s="142">
        <f>1.25*H136</f>
        <v>2991.5249999999996</v>
      </c>
      <c r="J136" s="142">
        <v>2991.5249999999996</v>
      </c>
      <c r="K136" s="165"/>
      <c r="L136" s="152"/>
      <c r="M136" s="168"/>
      <c r="N136" s="33" t="s">
        <v>595</v>
      </c>
      <c r="O136" s="133"/>
      <c r="P136" s="131" t="s">
        <v>577</v>
      </c>
      <c r="Q136" s="138"/>
    </row>
    <row r="137" spans="1:17" ht="47.25" customHeight="1" x14ac:dyDescent="0.25">
      <c r="A137" s="136">
        <v>123</v>
      </c>
      <c r="B137" s="28" t="s">
        <v>26</v>
      </c>
      <c r="C137" s="33" t="s">
        <v>201</v>
      </c>
      <c r="D137" s="132" t="s">
        <v>202</v>
      </c>
      <c r="E137" s="132" t="s">
        <v>846</v>
      </c>
      <c r="F137" s="33" t="s">
        <v>578</v>
      </c>
      <c r="G137" s="33" t="s">
        <v>571</v>
      </c>
      <c r="H137" s="142">
        <v>1037.81</v>
      </c>
      <c r="I137" s="142">
        <f>1.25*H137</f>
        <v>1297.2624999999998</v>
      </c>
      <c r="J137" s="142">
        <v>1297.2624999999998</v>
      </c>
      <c r="K137" s="165"/>
      <c r="L137" s="152"/>
      <c r="M137" s="168"/>
      <c r="N137" s="33" t="s">
        <v>595</v>
      </c>
      <c r="O137" s="133"/>
      <c r="P137" s="131" t="s">
        <v>577</v>
      </c>
      <c r="Q137" s="138"/>
    </row>
    <row r="138" spans="1:17" ht="47.25" customHeight="1" x14ac:dyDescent="0.25">
      <c r="A138" s="136">
        <v>124</v>
      </c>
      <c r="B138" s="28" t="s">
        <v>26</v>
      </c>
      <c r="C138" s="33" t="s">
        <v>201</v>
      </c>
      <c r="D138" s="132" t="s">
        <v>202</v>
      </c>
      <c r="E138" s="143" t="s">
        <v>847</v>
      </c>
      <c r="F138" s="33" t="s">
        <v>578</v>
      </c>
      <c r="G138" s="33" t="s">
        <v>571</v>
      </c>
      <c r="H138" s="142">
        <v>340</v>
      </c>
      <c r="I138" s="142">
        <f>1.25*H138</f>
        <v>425</v>
      </c>
      <c r="J138" s="142">
        <f>I138</f>
        <v>425</v>
      </c>
      <c r="K138" s="165"/>
      <c r="L138" s="152"/>
      <c r="M138" s="168"/>
      <c r="N138" s="33" t="s">
        <v>595</v>
      </c>
      <c r="O138" s="133"/>
      <c r="P138" s="131" t="s">
        <v>577</v>
      </c>
      <c r="Q138" s="138"/>
    </row>
    <row r="139" spans="1:17" ht="48" customHeight="1" x14ac:dyDescent="0.25">
      <c r="A139" s="136">
        <v>125</v>
      </c>
      <c r="B139" s="28" t="s">
        <v>26</v>
      </c>
      <c r="C139" s="33" t="s">
        <v>201</v>
      </c>
      <c r="D139" s="132" t="s">
        <v>202</v>
      </c>
      <c r="E139" s="132" t="s">
        <v>848</v>
      </c>
      <c r="F139" s="33" t="s">
        <v>578</v>
      </c>
      <c r="G139" s="33" t="s">
        <v>571</v>
      </c>
      <c r="H139" s="142">
        <v>32</v>
      </c>
      <c r="I139" s="142">
        <f>1.25*H139</f>
        <v>40</v>
      </c>
      <c r="J139" s="142">
        <f>I139</f>
        <v>40</v>
      </c>
      <c r="K139" s="165"/>
      <c r="L139" s="152"/>
      <c r="M139" s="168"/>
      <c r="N139" s="33" t="s">
        <v>595</v>
      </c>
      <c r="O139" s="133"/>
      <c r="P139" s="131" t="s">
        <v>577</v>
      </c>
      <c r="Q139" s="138"/>
    </row>
    <row r="140" spans="1:17" ht="48" customHeight="1" x14ac:dyDescent="0.25">
      <c r="A140" s="136">
        <v>126</v>
      </c>
      <c r="B140" s="28" t="s">
        <v>26</v>
      </c>
      <c r="C140" s="33" t="s">
        <v>201</v>
      </c>
      <c r="D140" s="132" t="s">
        <v>202</v>
      </c>
      <c r="E140" s="132" t="s">
        <v>865</v>
      </c>
      <c r="F140" s="33" t="s">
        <v>574</v>
      </c>
      <c r="G140" s="33" t="s">
        <v>582</v>
      </c>
      <c r="H140" s="142">
        <v>6400</v>
      </c>
      <c r="I140" s="142">
        <v>8000</v>
      </c>
      <c r="J140" s="142">
        <v>8000</v>
      </c>
      <c r="K140" s="165"/>
      <c r="L140" s="152"/>
      <c r="M140" s="168"/>
      <c r="N140" s="33" t="s">
        <v>594</v>
      </c>
      <c r="O140" s="133"/>
      <c r="P140" s="131" t="s">
        <v>573</v>
      </c>
      <c r="Q140" s="138"/>
    </row>
    <row r="141" spans="1:17" ht="48" customHeight="1" x14ac:dyDescent="0.25">
      <c r="A141" s="136">
        <v>127</v>
      </c>
      <c r="B141" s="28" t="s">
        <v>26</v>
      </c>
      <c r="C141" s="33" t="s">
        <v>201</v>
      </c>
      <c r="D141" s="132" t="s">
        <v>202</v>
      </c>
      <c r="E141" s="65" t="s">
        <v>849</v>
      </c>
      <c r="F141" s="31" t="s">
        <v>570</v>
      </c>
      <c r="G141" s="33" t="s">
        <v>575</v>
      </c>
      <c r="H141" s="142">
        <v>29600</v>
      </c>
      <c r="I141" s="142">
        <v>37000</v>
      </c>
      <c r="J141" s="142">
        <v>37000</v>
      </c>
      <c r="K141" s="165"/>
      <c r="L141" s="152"/>
      <c r="M141" s="168"/>
      <c r="N141" s="33" t="s">
        <v>594</v>
      </c>
      <c r="O141" s="133"/>
      <c r="P141" s="131" t="s">
        <v>573</v>
      </c>
      <c r="Q141" s="138"/>
    </row>
    <row r="142" spans="1:17" ht="61.5" customHeight="1" x14ac:dyDescent="0.25">
      <c r="A142" s="136">
        <v>128</v>
      </c>
      <c r="B142" s="28" t="s">
        <v>26</v>
      </c>
      <c r="C142" s="33" t="s">
        <v>201</v>
      </c>
      <c r="D142" s="132" t="s">
        <v>202</v>
      </c>
      <c r="E142" s="28" t="s">
        <v>850</v>
      </c>
      <c r="F142" s="33" t="s">
        <v>581</v>
      </c>
      <c r="G142" s="33" t="s">
        <v>575</v>
      </c>
      <c r="H142" s="142">
        <v>12800</v>
      </c>
      <c r="I142" s="142">
        <v>16000</v>
      </c>
      <c r="J142" s="142">
        <v>16000</v>
      </c>
      <c r="K142" s="166"/>
      <c r="L142" s="153"/>
      <c r="M142" s="169"/>
      <c r="N142" s="33" t="s">
        <v>594</v>
      </c>
      <c r="O142" s="133"/>
      <c r="P142" s="131" t="s">
        <v>573</v>
      </c>
      <c r="Q142" s="138"/>
    </row>
    <row r="143" spans="1:17" ht="48" customHeight="1" x14ac:dyDescent="0.25">
      <c r="A143" s="136">
        <v>129</v>
      </c>
      <c r="B143" s="28" t="s">
        <v>26</v>
      </c>
      <c r="C143" s="33" t="s">
        <v>203</v>
      </c>
      <c r="D143" s="28" t="s">
        <v>204</v>
      </c>
      <c r="E143" s="133" t="s">
        <v>851</v>
      </c>
      <c r="F143" s="33" t="s">
        <v>570</v>
      </c>
      <c r="G143" s="33" t="s">
        <v>575</v>
      </c>
      <c r="H143" s="142">
        <f>+I143/1.5</f>
        <v>733333.33333333337</v>
      </c>
      <c r="I143" s="142">
        <v>1100000</v>
      </c>
      <c r="J143" s="142">
        <f>+I143</f>
        <v>1100000</v>
      </c>
      <c r="K143" s="144">
        <v>1100000</v>
      </c>
      <c r="L143" s="127">
        <f t="shared" ref="L143:L152" si="6">K143-J143</f>
        <v>0</v>
      </c>
      <c r="M143" s="133" t="s">
        <v>866</v>
      </c>
      <c r="N143" s="33" t="s">
        <v>605</v>
      </c>
      <c r="O143" s="133"/>
      <c r="P143" s="131" t="s">
        <v>573</v>
      </c>
      <c r="Q143" s="138" t="s">
        <v>867</v>
      </c>
    </row>
    <row r="144" spans="1:17" ht="48" customHeight="1" x14ac:dyDescent="0.25">
      <c r="A144" s="136">
        <v>130</v>
      </c>
      <c r="B144" s="28" t="s">
        <v>26</v>
      </c>
      <c r="C144" s="33" t="s">
        <v>203</v>
      </c>
      <c r="D144" s="28" t="s">
        <v>204</v>
      </c>
      <c r="E144" s="133" t="s">
        <v>852</v>
      </c>
      <c r="F144" s="33" t="s">
        <v>581</v>
      </c>
      <c r="G144" s="33" t="s">
        <v>571</v>
      </c>
      <c r="H144" s="142">
        <v>7500</v>
      </c>
      <c r="I144" s="142">
        <v>10000</v>
      </c>
      <c r="J144" s="142">
        <v>10000</v>
      </c>
      <c r="K144" s="145">
        <v>0</v>
      </c>
      <c r="L144" s="127">
        <f t="shared" si="6"/>
        <v>-10000</v>
      </c>
      <c r="M144" s="133" t="s">
        <v>868</v>
      </c>
      <c r="N144" s="33" t="s">
        <v>594</v>
      </c>
      <c r="O144" s="133"/>
      <c r="P144" s="131" t="s">
        <v>573</v>
      </c>
      <c r="Q144" s="138"/>
    </row>
    <row r="145" spans="1:112" ht="48" customHeight="1" x14ac:dyDescent="0.25">
      <c r="A145" s="136">
        <v>131</v>
      </c>
      <c r="B145" s="28" t="s">
        <v>26</v>
      </c>
      <c r="C145" s="33" t="s">
        <v>203</v>
      </c>
      <c r="D145" s="28" t="s">
        <v>204</v>
      </c>
      <c r="E145" s="133" t="s">
        <v>853</v>
      </c>
      <c r="F145" s="33" t="s">
        <v>581</v>
      </c>
      <c r="G145" s="33" t="s">
        <v>571</v>
      </c>
      <c r="H145" s="142">
        <v>7500</v>
      </c>
      <c r="I145" s="142">
        <v>10000</v>
      </c>
      <c r="J145" s="142">
        <v>10000</v>
      </c>
      <c r="K145" s="145">
        <v>0</v>
      </c>
      <c r="L145" s="127">
        <f t="shared" si="6"/>
        <v>-10000</v>
      </c>
      <c r="M145" s="133" t="s">
        <v>868</v>
      </c>
      <c r="N145" s="33" t="s">
        <v>594</v>
      </c>
      <c r="O145" s="133"/>
      <c r="P145" s="131" t="s">
        <v>573</v>
      </c>
      <c r="Q145" s="138"/>
    </row>
    <row r="146" spans="1:112" ht="48" customHeight="1" x14ac:dyDescent="0.25">
      <c r="A146" s="136">
        <v>132</v>
      </c>
      <c r="B146" s="28" t="s">
        <v>26</v>
      </c>
      <c r="C146" s="33" t="s">
        <v>203</v>
      </c>
      <c r="D146" s="28" t="s">
        <v>204</v>
      </c>
      <c r="E146" s="133" t="s">
        <v>854</v>
      </c>
      <c r="F146" s="33" t="s">
        <v>581</v>
      </c>
      <c r="G146" s="33" t="s">
        <v>571</v>
      </c>
      <c r="H146" s="142">
        <v>7500</v>
      </c>
      <c r="I146" s="142">
        <v>10000</v>
      </c>
      <c r="J146" s="142">
        <v>10000</v>
      </c>
      <c r="K146" s="145">
        <v>0</v>
      </c>
      <c r="L146" s="127">
        <f t="shared" si="6"/>
        <v>-10000</v>
      </c>
      <c r="M146" s="133" t="s">
        <v>868</v>
      </c>
      <c r="N146" s="33" t="s">
        <v>594</v>
      </c>
      <c r="O146" s="133"/>
      <c r="P146" s="131" t="s">
        <v>573</v>
      </c>
      <c r="Q146" s="138"/>
    </row>
    <row r="147" spans="1:112" ht="48" customHeight="1" x14ac:dyDescent="0.25">
      <c r="A147" s="136">
        <v>133</v>
      </c>
      <c r="B147" s="28" t="s">
        <v>26</v>
      </c>
      <c r="C147" s="33" t="s">
        <v>203</v>
      </c>
      <c r="D147" s="28" t="s">
        <v>204</v>
      </c>
      <c r="E147" s="133" t="s">
        <v>855</v>
      </c>
      <c r="F147" s="33" t="s">
        <v>581</v>
      </c>
      <c r="G147" s="33" t="s">
        <v>571</v>
      </c>
      <c r="H147" s="142">
        <v>7500</v>
      </c>
      <c r="I147" s="142">
        <v>10000</v>
      </c>
      <c r="J147" s="142">
        <v>10000</v>
      </c>
      <c r="K147" s="145">
        <v>0</v>
      </c>
      <c r="L147" s="127">
        <f t="shared" si="6"/>
        <v>-10000</v>
      </c>
      <c r="M147" s="133" t="s">
        <v>868</v>
      </c>
      <c r="N147" s="33" t="s">
        <v>594</v>
      </c>
      <c r="O147" s="133"/>
      <c r="P147" s="131" t="s">
        <v>573</v>
      </c>
      <c r="Q147" s="138"/>
    </row>
    <row r="148" spans="1:112" ht="48" customHeight="1" x14ac:dyDescent="0.25">
      <c r="A148" s="136">
        <v>134</v>
      </c>
      <c r="B148" s="28" t="s">
        <v>26</v>
      </c>
      <c r="C148" s="33" t="s">
        <v>203</v>
      </c>
      <c r="D148" s="28" t="s">
        <v>204</v>
      </c>
      <c r="E148" s="133" t="s">
        <v>856</v>
      </c>
      <c r="F148" s="33" t="s">
        <v>581</v>
      </c>
      <c r="G148" s="33" t="s">
        <v>571</v>
      </c>
      <c r="H148" s="142">
        <v>7500</v>
      </c>
      <c r="I148" s="142">
        <v>10000</v>
      </c>
      <c r="J148" s="142">
        <v>10000</v>
      </c>
      <c r="K148" s="145">
        <v>0</v>
      </c>
      <c r="L148" s="127">
        <f t="shared" si="6"/>
        <v>-10000</v>
      </c>
      <c r="M148" s="133" t="s">
        <v>868</v>
      </c>
      <c r="N148" s="33" t="s">
        <v>594</v>
      </c>
      <c r="O148" s="133"/>
      <c r="P148" s="131" t="s">
        <v>573</v>
      </c>
      <c r="Q148" s="138"/>
    </row>
    <row r="149" spans="1:112" ht="59.25" customHeight="1" x14ac:dyDescent="0.25">
      <c r="A149" s="136">
        <v>135</v>
      </c>
      <c r="B149" s="28" t="s">
        <v>26</v>
      </c>
      <c r="C149" s="33" t="s">
        <v>203</v>
      </c>
      <c r="D149" s="28" t="s">
        <v>204</v>
      </c>
      <c r="E149" s="133" t="s">
        <v>857</v>
      </c>
      <c r="F149" s="33" t="s">
        <v>581</v>
      </c>
      <c r="G149" s="33" t="s">
        <v>571</v>
      </c>
      <c r="H149" s="142">
        <v>7500</v>
      </c>
      <c r="I149" s="142">
        <v>10000</v>
      </c>
      <c r="J149" s="142">
        <v>10000</v>
      </c>
      <c r="K149" s="145">
        <v>0</v>
      </c>
      <c r="L149" s="127">
        <f t="shared" si="6"/>
        <v>-10000</v>
      </c>
      <c r="M149" s="133" t="s">
        <v>868</v>
      </c>
      <c r="N149" s="33" t="s">
        <v>594</v>
      </c>
      <c r="O149" s="133"/>
      <c r="P149" s="131" t="s">
        <v>573</v>
      </c>
      <c r="Q149" s="138"/>
    </row>
    <row r="150" spans="1:112" ht="82.5" customHeight="1" x14ac:dyDescent="0.25">
      <c r="A150" s="136">
        <v>136</v>
      </c>
      <c r="B150" s="28" t="s">
        <v>26</v>
      </c>
      <c r="C150" s="33" t="s">
        <v>207</v>
      </c>
      <c r="D150" s="28" t="s">
        <v>208</v>
      </c>
      <c r="E150" s="133" t="s">
        <v>858</v>
      </c>
      <c r="F150" s="33" t="s">
        <v>570</v>
      </c>
      <c r="G150" s="33" t="s">
        <v>582</v>
      </c>
      <c r="H150" s="142">
        <v>2250</v>
      </c>
      <c r="I150" s="142">
        <v>3000</v>
      </c>
      <c r="J150" s="142">
        <v>3000</v>
      </c>
      <c r="K150" s="146">
        <v>3000</v>
      </c>
      <c r="L150" s="127">
        <f t="shared" si="6"/>
        <v>0</v>
      </c>
      <c r="M150" s="133" t="s">
        <v>862</v>
      </c>
      <c r="N150" s="33" t="s">
        <v>583</v>
      </c>
      <c r="O150" s="133" t="s">
        <v>579</v>
      </c>
      <c r="P150" s="131"/>
      <c r="Q150" s="138"/>
    </row>
    <row r="151" spans="1:112" ht="48" customHeight="1" x14ac:dyDescent="0.25">
      <c r="A151" s="136">
        <v>137</v>
      </c>
      <c r="B151" s="28" t="s">
        <v>26</v>
      </c>
      <c r="C151" s="33" t="s">
        <v>211</v>
      </c>
      <c r="D151" s="133" t="s">
        <v>859</v>
      </c>
      <c r="E151" s="133" t="s">
        <v>859</v>
      </c>
      <c r="F151" s="33" t="s">
        <v>570</v>
      </c>
      <c r="G151" s="33" t="s">
        <v>575</v>
      </c>
      <c r="H151" s="142">
        <v>39300</v>
      </c>
      <c r="I151" s="142">
        <v>52400</v>
      </c>
      <c r="J151" s="142">
        <v>52400</v>
      </c>
      <c r="K151" s="146">
        <v>26200</v>
      </c>
      <c r="L151" s="127">
        <f t="shared" si="6"/>
        <v>-26200</v>
      </c>
      <c r="M151" s="133" t="s">
        <v>860</v>
      </c>
      <c r="N151" s="33" t="s">
        <v>594</v>
      </c>
      <c r="O151" s="133"/>
      <c r="P151" s="131" t="s">
        <v>573</v>
      </c>
      <c r="Q151" s="138" t="s">
        <v>869</v>
      </c>
    </row>
    <row r="152" spans="1:112" ht="48" customHeight="1" thickBot="1" x14ac:dyDescent="0.3">
      <c r="A152" s="136">
        <v>138</v>
      </c>
      <c r="B152" s="28" t="s">
        <v>26</v>
      </c>
      <c r="C152" s="33" t="s">
        <v>215</v>
      </c>
      <c r="D152" s="132" t="s">
        <v>216</v>
      </c>
      <c r="E152" s="133" t="s">
        <v>861</v>
      </c>
      <c r="F152" s="33" t="s">
        <v>578</v>
      </c>
      <c r="G152" s="33" t="s">
        <v>571</v>
      </c>
      <c r="H152" s="142">
        <f>+I152/1.5</f>
        <v>20000</v>
      </c>
      <c r="I152" s="142">
        <v>30000</v>
      </c>
      <c r="J152" s="142">
        <f>+I152</f>
        <v>30000</v>
      </c>
      <c r="K152" s="146">
        <v>30000</v>
      </c>
      <c r="L152" s="127">
        <f t="shared" si="6"/>
        <v>0</v>
      </c>
      <c r="M152" s="133" t="s">
        <v>870</v>
      </c>
      <c r="N152" s="33" t="s">
        <v>594</v>
      </c>
      <c r="O152" s="133"/>
      <c r="P152" s="131" t="s">
        <v>573</v>
      </c>
      <c r="Q152" s="138" t="s">
        <v>871</v>
      </c>
    </row>
    <row r="153" spans="1:112" s="24" customFormat="1" ht="31.5" customHeight="1" thickBot="1" x14ac:dyDescent="0.3">
      <c r="A153" s="175" t="s">
        <v>27</v>
      </c>
      <c r="B153" s="158"/>
      <c r="C153" s="158"/>
      <c r="D153" s="158"/>
      <c r="E153" s="158"/>
      <c r="F153" s="158"/>
      <c r="G153" s="158"/>
      <c r="H153" s="158"/>
      <c r="I153" s="158"/>
      <c r="J153" s="158"/>
      <c r="K153" s="158"/>
      <c r="L153" s="158"/>
      <c r="M153" s="158"/>
      <c r="N153" s="158"/>
      <c r="O153" s="158"/>
      <c r="P153" s="158"/>
      <c r="Q153" s="159"/>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row>
    <row r="154" spans="1:112" ht="37.5" customHeight="1" x14ac:dyDescent="0.25">
      <c r="A154" s="106">
        <v>139</v>
      </c>
      <c r="B154" s="47" t="s">
        <v>27</v>
      </c>
      <c r="C154" s="55" t="s">
        <v>223</v>
      </c>
      <c r="D154" s="47" t="s">
        <v>224</v>
      </c>
      <c r="E154" s="47" t="s">
        <v>749</v>
      </c>
      <c r="F154" s="57" t="s">
        <v>581</v>
      </c>
      <c r="G154" s="57" t="s">
        <v>571</v>
      </c>
      <c r="H154" s="46">
        <v>800</v>
      </c>
      <c r="I154" s="46">
        <v>1000</v>
      </c>
      <c r="J154" s="152">
        <f>I154+I155</f>
        <v>2000</v>
      </c>
      <c r="K154" s="152">
        <v>27000</v>
      </c>
      <c r="L154" s="152">
        <f>K154-J154</f>
        <v>25000</v>
      </c>
      <c r="M154" s="185" t="s">
        <v>831</v>
      </c>
      <c r="N154" s="55" t="s">
        <v>595</v>
      </c>
      <c r="O154" s="47"/>
      <c r="P154" s="55" t="s">
        <v>577</v>
      </c>
      <c r="Q154" s="107"/>
    </row>
    <row r="155" spans="1:112" ht="51.75" customHeight="1" x14ac:dyDescent="0.25">
      <c r="A155" s="104">
        <v>140</v>
      </c>
      <c r="B155" s="28" t="s">
        <v>27</v>
      </c>
      <c r="C155" s="33" t="s">
        <v>223</v>
      </c>
      <c r="D155" s="28" t="s">
        <v>224</v>
      </c>
      <c r="E155" s="28" t="s">
        <v>750</v>
      </c>
      <c r="F155" s="32" t="s">
        <v>581</v>
      </c>
      <c r="G155" s="32" t="s">
        <v>571</v>
      </c>
      <c r="H155" s="36">
        <v>800</v>
      </c>
      <c r="I155" s="36">
        <v>1000</v>
      </c>
      <c r="J155" s="153"/>
      <c r="K155" s="153"/>
      <c r="L155" s="153"/>
      <c r="M155" s="186"/>
      <c r="N155" s="33" t="s">
        <v>595</v>
      </c>
      <c r="O155" s="28"/>
      <c r="P155" s="33" t="s">
        <v>577</v>
      </c>
      <c r="Q155" s="108"/>
    </row>
    <row r="156" spans="1:112" ht="39.75" customHeight="1" x14ac:dyDescent="0.25">
      <c r="A156" s="106">
        <v>141</v>
      </c>
      <c r="B156" s="28" t="s">
        <v>27</v>
      </c>
      <c r="C156" s="33" t="s">
        <v>219</v>
      </c>
      <c r="D156" s="28" t="s">
        <v>220</v>
      </c>
      <c r="E156" s="28" t="s">
        <v>751</v>
      </c>
      <c r="F156" s="32" t="s">
        <v>574</v>
      </c>
      <c r="G156" s="32" t="s">
        <v>571</v>
      </c>
      <c r="H156" s="36">
        <v>8000</v>
      </c>
      <c r="I156" s="36">
        <v>10000</v>
      </c>
      <c r="J156" s="36">
        <v>10000</v>
      </c>
      <c r="K156" s="36">
        <v>10000</v>
      </c>
      <c r="L156" s="36">
        <f>K156-J156</f>
        <v>0</v>
      </c>
      <c r="M156" s="28"/>
      <c r="N156" s="33" t="s">
        <v>594</v>
      </c>
      <c r="O156" s="28"/>
      <c r="P156" s="33" t="s">
        <v>577</v>
      </c>
      <c r="Q156" s="108"/>
    </row>
    <row r="157" spans="1:112" ht="45" customHeight="1" thickBot="1" x14ac:dyDescent="0.3">
      <c r="A157" s="105">
        <v>142</v>
      </c>
      <c r="B157" s="45" t="s">
        <v>27</v>
      </c>
      <c r="C157" s="71" t="s">
        <v>225</v>
      </c>
      <c r="D157" s="45" t="s">
        <v>230</v>
      </c>
      <c r="E157" s="45" t="s">
        <v>752</v>
      </c>
      <c r="F157" s="72" t="s">
        <v>578</v>
      </c>
      <c r="G157" s="72" t="s">
        <v>571</v>
      </c>
      <c r="H157" s="44">
        <v>20000</v>
      </c>
      <c r="I157" s="44">
        <v>25000</v>
      </c>
      <c r="J157" s="44">
        <v>25000</v>
      </c>
      <c r="K157" s="44">
        <v>180000</v>
      </c>
      <c r="L157" s="44">
        <f>K157-J157</f>
        <v>155000</v>
      </c>
      <c r="M157" s="68" t="s">
        <v>831</v>
      </c>
      <c r="N157" s="71" t="s">
        <v>594</v>
      </c>
      <c r="O157" s="45"/>
      <c r="P157" s="71" t="s">
        <v>577</v>
      </c>
      <c r="Q157" s="109"/>
    </row>
    <row r="158" spans="1:112" s="24" customFormat="1" ht="32.25" customHeight="1" thickBot="1" x14ac:dyDescent="0.3">
      <c r="A158" s="157" t="s">
        <v>29</v>
      </c>
      <c r="B158" s="158"/>
      <c r="C158" s="158"/>
      <c r="D158" s="158"/>
      <c r="E158" s="158"/>
      <c r="F158" s="158"/>
      <c r="G158" s="158"/>
      <c r="H158" s="158"/>
      <c r="I158" s="158"/>
      <c r="J158" s="158"/>
      <c r="K158" s="158"/>
      <c r="L158" s="158"/>
      <c r="M158" s="158"/>
      <c r="N158" s="158"/>
      <c r="O158" s="158"/>
      <c r="P158" s="158"/>
      <c r="Q158" s="159"/>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row>
    <row r="159" spans="1:112" ht="39" customHeight="1" x14ac:dyDescent="0.25">
      <c r="A159" s="106">
        <v>143</v>
      </c>
      <c r="B159" s="47" t="s">
        <v>29</v>
      </c>
      <c r="C159" s="55" t="s">
        <v>469</v>
      </c>
      <c r="D159" s="47" t="s">
        <v>470</v>
      </c>
      <c r="E159" s="47" t="s">
        <v>762</v>
      </c>
      <c r="F159" s="57" t="s">
        <v>574</v>
      </c>
      <c r="G159" s="57" t="s">
        <v>575</v>
      </c>
      <c r="H159" s="77">
        <f>I159/1.25</f>
        <v>5962.017600000001</v>
      </c>
      <c r="I159" s="77">
        <v>7452.5220000000008</v>
      </c>
      <c r="J159" s="77">
        <v>7452.5220000000008</v>
      </c>
      <c r="K159" s="128">
        <v>7452.5220000000008</v>
      </c>
      <c r="L159" s="46">
        <f t="shared" ref="L159:L168" si="7">K159-J159</f>
        <v>0</v>
      </c>
      <c r="M159" s="47"/>
      <c r="N159" s="55" t="s">
        <v>583</v>
      </c>
      <c r="O159" s="47" t="s">
        <v>586</v>
      </c>
      <c r="P159" s="55" t="s">
        <v>577</v>
      </c>
      <c r="Q159" s="107"/>
    </row>
    <row r="160" spans="1:112" ht="41.25" customHeight="1" x14ac:dyDescent="0.25">
      <c r="A160" s="104">
        <v>144</v>
      </c>
      <c r="B160" s="28" t="s">
        <v>29</v>
      </c>
      <c r="C160" s="33" t="s">
        <v>471</v>
      </c>
      <c r="D160" s="28" t="s">
        <v>472</v>
      </c>
      <c r="E160" s="28" t="s">
        <v>763</v>
      </c>
      <c r="F160" s="32" t="s">
        <v>574</v>
      </c>
      <c r="G160" s="32" t="s">
        <v>575</v>
      </c>
      <c r="H160" s="62">
        <f t="shared" ref="H160:H172" si="8">I160/1.25</f>
        <v>25174.400000000001</v>
      </c>
      <c r="I160" s="62">
        <v>31468</v>
      </c>
      <c r="J160" s="62">
        <v>31468</v>
      </c>
      <c r="K160" s="66">
        <v>31468</v>
      </c>
      <c r="L160" s="36">
        <f t="shared" si="7"/>
        <v>0</v>
      </c>
      <c r="M160" s="28"/>
      <c r="N160" s="33" t="s">
        <v>583</v>
      </c>
      <c r="O160" s="28" t="s">
        <v>586</v>
      </c>
      <c r="P160" s="33" t="s">
        <v>577</v>
      </c>
      <c r="Q160" s="108"/>
    </row>
    <row r="161" spans="1:112" ht="45" customHeight="1" x14ac:dyDescent="0.25">
      <c r="A161" s="104">
        <v>145</v>
      </c>
      <c r="B161" s="28" t="s">
        <v>29</v>
      </c>
      <c r="C161" s="33" t="s">
        <v>473</v>
      </c>
      <c r="D161" s="28" t="s">
        <v>474</v>
      </c>
      <c r="E161" s="28" t="s">
        <v>764</v>
      </c>
      <c r="F161" s="32" t="s">
        <v>570</v>
      </c>
      <c r="G161" s="32" t="s">
        <v>575</v>
      </c>
      <c r="H161" s="62">
        <f t="shared" si="8"/>
        <v>12838.4</v>
      </c>
      <c r="I161" s="62">
        <v>16048</v>
      </c>
      <c r="J161" s="62">
        <v>16048</v>
      </c>
      <c r="K161" s="66">
        <v>16048</v>
      </c>
      <c r="L161" s="36">
        <f t="shared" si="7"/>
        <v>0</v>
      </c>
      <c r="M161" s="28"/>
      <c r="N161" s="33" t="s">
        <v>583</v>
      </c>
      <c r="O161" s="28" t="s">
        <v>586</v>
      </c>
      <c r="P161" s="33" t="s">
        <v>577</v>
      </c>
      <c r="Q161" s="108"/>
    </row>
    <row r="162" spans="1:112" ht="47.25" customHeight="1" x14ac:dyDescent="0.25">
      <c r="A162" s="106">
        <v>146</v>
      </c>
      <c r="B162" s="28" t="s">
        <v>29</v>
      </c>
      <c r="C162" s="63" t="s">
        <v>475</v>
      </c>
      <c r="D162" s="64" t="s">
        <v>476</v>
      </c>
      <c r="E162" s="65" t="s">
        <v>765</v>
      </c>
      <c r="F162" s="32" t="s">
        <v>581</v>
      </c>
      <c r="G162" s="32" t="s">
        <v>571</v>
      </c>
      <c r="H162" s="62">
        <f t="shared" si="8"/>
        <v>15832</v>
      </c>
      <c r="I162" s="62">
        <v>19790</v>
      </c>
      <c r="J162" s="62">
        <v>19790</v>
      </c>
      <c r="K162" s="66">
        <v>19790</v>
      </c>
      <c r="L162" s="36">
        <f t="shared" si="7"/>
        <v>0</v>
      </c>
      <c r="M162" s="28"/>
      <c r="N162" s="33" t="s">
        <v>594</v>
      </c>
      <c r="O162" s="28"/>
      <c r="P162" s="33" t="s">
        <v>577</v>
      </c>
      <c r="Q162" s="108"/>
    </row>
    <row r="163" spans="1:112" ht="83.25" customHeight="1" x14ac:dyDescent="0.25">
      <c r="A163" s="104">
        <v>147</v>
      </c>
      <c r="B163" s="28" t="s">
        <v>29</v>
      </c>
      <c r="C163" s="63" t="s">
        <v>477</v>
      </c>
      <c r="D163" s="64" t="s">
        <v>478</v>
      </c>
      <c r="E163" s="65" t="s">
        <v>766</v>
      </c>
      <c r="F163" s="32" t="s">
        <v>578</v>
      </c>
      <c r="G163" s="32" t="s">
        <v>582</v>
      </c>
      <c r="H163" s="66">
        <f t="shared" si="8"/>
        <v>6064</v>
      </c>
      <c r="I163" s="66">
        <v>7580</v>
      </c>
      <c r="J163" s="170">
        <f>I163+I164+I165+I166+I167</f>
        <v>60359</v>
      </c>
      <c r="K163" s="170">
        <v>60359.200000000004</v>
      </c>
      <c r="L163" s="151">
        <f t="shared" si="7"/>
        <v>0.20000000000436557</v>
      </c>
      <c r="M163" s="28"/>
      <c r="N163" s="33" t="s">
        <v>583</v>
      </c>
      <c r="O163" s="28" t="s">
        <v>576</v>
      </c>
      <c r="P163" s="33" t="s">
        <v>573</v>
      </c>
      <c r="Q163" s="108"/>
    </row>
    <row r="164" spans="1:112" ht="44.25" customHeight="1" x14ac:dyDescent="0.25">
      <c r="A164" s="104">
        <v>148</v>
      </c>
      <c r="B164" s="28" t="s">
        <v>29</v>
      </c>
      <c r="C164" s="63" t="s">
        <v>477</v>
      </c>
      <c r="D164" s="64" t="s">
        <v>478</v>
      </c>
      <c r="E164" s="65" t="s">
        <v>768</v>
      </c>
      <c r="F164" s="32" t="s">
        <v>574</v>
      </c>
      <c r="G164" s="32" t="s">
        <v>582</v>
      </c>
      <c r="H164" s="66">
        <f t="shared" si="8"/>
        <v>3200</v>
      </c>
      <c r="I164" s="66">
        <v>4000</v>
      </c>
      <c r="J164" s="171"/>
      <c r="K164" s="171"/>
      <c r="L164" s="152"/>
      <c r="M164" s="28"/>
      <c r="N164" s="33" t="s">
        <v>594</v>
      </c>
      <c r="O164" s="28"/>
      <c r="P164" s="33" t="s">
        <v>573</v>
      </c>
      <c r="Q164" s="108"/>
    </row>
    <row r="165" spans="1:112" ht="39" customHeight="1" x14ac:dyDescent="0.25">
      <c r="A165" s="106">
        <v>149</v>
      </c>
      <c r="B165" s="28" t="s">
        <v>29</v>
      </c>
      <c r="C165" s="63" t="s">
        <v>477</v>
      </c>
      <c r="D165" s="64" t="s">
        <v>478</v>
      </c>
      <c r="E165" s="27" t="s">
        <v>769</v>
      </c>
      <c r="F165" s="32" t="s">
        <v>570</v>
      </c>
      <c r="G165" s="32" t="s">
        <v>582</v>
      </c>
      <c r="H165" s="66">
        <f t="shared" si="8"/>
        <v>1483.2</v>
      </c>
      <c r="I165" s="66">
        <v>1854</v>
      </c>
      <c r="J165" s="171"/>
      <c r="K165" s="171"/>
      <c r="L165" s="152"/>
      <c r="M165" s="28"/>
      <c r="N165" s="33" t="s">
        <v>595</v>
      </c>
      <c r="O165" s="28"/>
      <c r="P165" s="33" t="s">
        <v>573</v>
      </c>
      <c r="Q165" s="108"/>
    </row>
    <row r="166" spans="1:112" ht="31.5" x14ac:dyDescent="0.25">
      <c r="A166" s="104">
        <v>150</v>
      </c>
      <c r="B166" s="28" t="s">
        <v>29</v>
      </c>
      <c r="C166" s="33" t="s">
        <v>477</v>
      </c>
      <c r="D166" s="28" t="s">
        <v>478</v>
      </c>
      <c r="E166" s="27" t="s">
        <v>770</v>
      </c>
      <c r="F166" s="32" t="s">
        <v>574</v>
      </c>
      <c r="G166" s="32" t="s">
        <v>582</v>
      </c>
      <c r="H166" s="66">
        <f t="shared" si="8"/>
        <v>23760</v>
      </c>
      <c r="I166" s="66">
        <v>29700</v>
      </c>
      <c r="J166" s="171"/>
      <c r="K166" s="171"/>
      <c r="L166" s="152"/>
      <c r="M166" s="28"/>
      <c r="N166" s="33" t="s">
        <v>594</v>
      </c>
      <c r="O166" s="28"/>
      <c r="P166" s="33" t="s">
        <v>573</v>
      </c>
      <c r="Q166" s="108"/>
    </row>
    <row r="167" spans="1:112" ht="31.5" x14ac:dyDescent="0.25">
      <c r="A167" s="104">
        <v>151</v>
      </c>
      <c r="B167" s="28" t="s">
        <v>29</v>
      </c>
      <c r="C167" s="33" t="s">
        <v>477</v>
      </c>
      <c r="D167" s="28" t="s">
        <v>478</v>
      </c>
      <c r="E167" s="28" t="s">
        <v>771</v>
      </c>
      <c r="F167" s="32" t="s">
        <v>574</v>
      </c>
      <c r="G167" s="32" t="s">
        <v>582</v>
      </c>
      <c r="H167" s="66">
        <f t="shared" si="8"/>
        <v>13780</v>
      </c>
      <c r="I167" s="66">
        <v>17225</v>
      </c>
      <c r="J167" s="174"/>
      <c r="K167" s="174"/>
      <c r="L167" s="153"/>
      <c r="M167" s="28"/>
      <c r="N167" s="33" t="s">
        <v>594</v>
      </c>
      <c r="O167" s="28"/>
      <c r="P167" s="33" t="s">
        <v>573</v>
      </c>
      <c r="Q167" s="108"/>
    </row>
    <row r="168" spans="1:112" s="23" customFormat="1" ht="33.75" customHeight="1" x14ac:dyDescent="0.25">
      <c r="A168" s="106">
        <v>152</v>
      </c>
      <c r="B168" s="28" t="s">
        <v>29</v>
      </c>
      <c r="C168" s="63" t="s">
        <v>479</v>
      </c>
      <c r="D168" s="64" t="s">
        <v>480</v>
      </c>
      <c r="E168" s="27" t="s">
        <v>772</v>
      </c>
      <c r="F168" s="32" t="s">
        <v>581</v>
      </c>
      <c r="G168" s="32" t="s">
        <v>582</v>
      </c>
      <c r="H168" s="66">
        <f t="shared" si="8"/>
        <v>640</v>
      </c>
      <c r="I168" s="66">
        <v>800</v>
      </c>
      <c r="J168" s="170">
        <f>I168+I169+I170+I171+I172</f>
        <v>50072</v>
      </c>
      <c r="K168" s="172">
        <f>I168+I169+I170+I171+I172</f>
        <v>50072</v>
      </c>
      <c r="L168" s="151">
        <f t="shared" si="7"/>
        <v>0</v>
      </c>
      <c r="M168" s="68" t="s">
        <v>798</v>
      </c>
      <c r="N168" s="69" t="s">
        <v>595</v>
      </c>
      <c r="O168" s="28"/>
      <c r="P168" s="33" t="s">
        <v>573</v>
      </c>
      <c r="Q168" s="108"/>
    </row>
    <row r="169" spans="1:112" s="23" customFormat="1" ht="31.5" x14ac:dyDescent="0.25">
      <c r="A169" s="104">
        <v>153</v>
      </c>
      <c r="B169" s="28" t="s">
        <v>29</v>
      </c>
      <c r="C169" s="33" t="s">
        <v>479</v>
      </c>
      <c r="D169" s="28" t="s">
        <v>480</v>
      </c>
      <c r="E169" s="27" t="s">
        <v>773</v>
      </c>
      <c r="F169" s="32" t="s">
        <v>574</v>
      </c>
      <c r="G169" s="32" t="s">
        <v>582</v>
      </c>
      <c r="H169" s="66">
        <f t="shared" si="8"/>
        <v>17072</v>
      </c>
      <c r="I169" s="66">
        <v>21340</v>
      </c>
      <c r="J169" s="171"/>
      <c r="K169" s="173"/>
      <c r="L169" s="152"/>
      <c r="M169" s="70"/>
      <c r="N169" s="69" t="s">
        <v>594</v>
      </c>
      <c r="O169" s="28"/>
      <c r="P169" s="33" t="s">
        <v>573</v>
      </c>
      <c r="Q169" s="108"/>
    </row>
    <row r="170" spans="1:112" ht="43.9" customHeight="1" x14ac:dyDescent="0.25">
      <c r="A170" s="104">
        <v>154</v>
      </c>
      <c r="B170" s="28" t="s">
        <v>29</v>
      </c>
      <c r="C170" s="33" t="s">
        <v>479</v>
      </c>
      <c r="D170" s="28" t="s">
        <v>480</v>
      </c>
      <c r="E170" s="28" t="s">
        <v>774</v>
      </c>
      <c r="F170" s="32" t="s">
        <v>570</v>
      </c>
      <c r="G170" s="32" t="s">
        <v>582</v>
      </c>
      <c r="H170" s="66">
        <f t="shared" si="8"/>
        <v>8000</v>
      </c>
      <c r="I170" s="66">
        <v>10000</v>
      </c>
      <c r="J170" s="171"/>
      <c r="K170" s="173"/>
      <c r="L170" s="152"/>
      <c r="M170" s="70"/>
      <c r="N170" s="69" t="s">
        <v>594</v>
      </c>
      <c r="O170" s="28"/>
      <c r="P170" s="33" t="s">
        <v>573</v>
      </c>
      <c r="Q170" s="108"/>
    </row>
    <row r="171" spans="1:112" ht="67.150000000000006" customHeight="1" x14ac:dyDescent="0.25">
      <c r="A171" s="106">
        <v>155</v>
      </c>
      <c r="B171" s="28" t="s">
        <v>29</v>
      </c>
      <c r="C171" s="33" t="s">
        <v>479</v>
      </c>
      <c r="D171" s="28" t="s">
        <v>480</v>
      </c>
      <c r="E171" s="28" t="s">
        <v>775</v>
      </c>
      <c r="F171" s="32" t="s">
        <v>570</v>
      </c>
      <c r="G171" s="32" t="s">
        <v>582</v>
      </c>
      <c r="H171" s="66">
        <f t="shared" si="8"/>
        <v>6000</v>
      </c>
      <c r="I171" s="66">
        <v>7500</v>
      </c>
      <c r="J171" s="171"/>
      <c r="K171" s="173"/>
      <c r="L171" s="152"/>
      <c r="M171" s="70"/>
      <c r="N171" s="69" t="s">
        <v>594</v>
      </c>
      <c r="O171" s="28"/>
      <c r="P171" s="33" t="s">
        <v>573</v>
      </c>
      <c r="Q171" s="108"/>
    </row>
    <row r="172" spans="1:112" ht="67.150000000000006" customHeight="1" thickBot="1" x14ac:dyDescent="0.3">
      <c r="A172" s="104">
        <v>156</v>
      </c>
      <c r="B172" s="45" t="s">
        <v>29</v>
      </c>
      <c r="C172" s="85" t="s">
        <v>477</v>
      </c>
      <c r="D172" s="45" t="s">
        <v>480</v>
      </c>
      <c r="E172" s="86" t="s">
        <v>767</v>
      </c>
      <c r="F172" s="72" t="s">
        <v>578</v>
      </c>
      <c r="G172" s="72" t="s">
        <v>582</v>
      </c>
      <c r="H172" s="67">
        <f t="shared" si="8"/>
        <v>8345.6</v>
      </c>
      <c r="I172" s="67">
        <v>10432</v>
      </c>
      <c r="J172" s="171"/>
      <c r="K172" s="173"/>
      <c r="L172" s="152"/>
      <c r="M172" s="70"/>
      <c r="N172" s="87" t="s">
        <v>594</v>
      </c>
      <c r="O172" s="45"/>
      <c r="P172" s="71" t="s">
        <v>573</v>
      </c>
      <c r="Q172" s="109"/>
    </row>
    <row r="173" spans="1:112" s="24" customFormat="1" ht="35.25" customHeight="1" thickBot="1" x14ac:dyDescent="0.3">
      <c r="A173" s="157" t="s">
        <v>31</v>
      </c>
      <c r="B173" s="158"/>
      <c r="C173" s="158"/>
      <c r="D173" s="158"/>
      <c r="E173" s="158"/>
      <c r="F173" s="158"/>
      <c r="G173" s="158"/>
      <c r="H173" s="158"/>
      <c r="I173" s="158"/>
      <c r="J173" s="158"/>
      <c r="K173" s="158"/>
      <c r="L173" s="158"/>
      <c r="M173" s="158"/>
      <c r="N173" s="158"/>
      <c r="O173" s="158"/>
      <c r="P173" s="158"/>
      <c r="Q173" s="159"/>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row>
    <row r="174" spans="1:112" ht="136.5" customHeight="1" x14ac:dyDescent="0.25">
      <c r="A174" s="106">
        <v>157</v>
      </c>
      <c r="B174" s="47" t="s">
        <v>31</v>
      </c>
      <c r="C174" s="55" t="s">
        <v>510</v>
      </c>
      <c r="D174" s="47" t="s">
        <v>511</v>
      </c>
      <c r="E174" s="47" t="s">
        <v>753</v>
      </c>
      <c r="F174" s="55" t="s">
        <v>574</v>
      </c>
      <c r="G174" s="55" t="s">
        <v>571</v>
      </c>
      <c r="H174" s="46">
        <v>27000</v>
      </c>
      <c r="I174" s="46">
        <v>27000</v>
      </c>
      <c r="J174" s="46">
        <v>27000</v>
      </c>
      <c r="K174" s="46">
        <v>57000</v>
      </c>
      <c r="L174" s="46">
        <f>K174-J174</f>
        <v>30000</v>
      </c>
      <c r="M174" s="47" t="s">
        <v>828</v>
      </c>
      <c r="N174" s="55" t="s">
        <v>594</v>
      </c>
      <c r="O174" s="47"/>
      <c r="P174" s="55" t="s">
        <v>577</v>
      </c>
      <c r="Q174" s="107" t="s">
        <v>820</v>
      </c>
    </row>
    <row r="175" spans="1:112" ht="67.150000000000006" customHeight="1" x14ac:dyDescent="0.25">
      <c r="A175" s="104">
        <v>158</v>
      </c>
      <c r="B175" s="28" t="s">
        <v>31</v>
      </c>
      <c r="C175" s="33" t="s">
        <v>508</v>
      </c>
      <c r="D175" s="28" t="s">
        <v>509</v>
      </c>
      <c r="E175" s="28" t="s">
        <v>754</v>
      </c>
      <c r="F175" s="33" t="s">
        <v>578</v>
      </c>
      <c r="G175" s="33" t="s">
        <v>582</v>
      </c>
      <c r="H175" s="36">
        <v>4000</v>
      </c>
      <c r="I175" s="36">
        <v>5000</v>
      </c>
      <c r="J175" s="151">
        <f>I175+I176+I177</f>
        <v>41167.5</v>
      </c>
      <c r="K175" s="151">
        <v>45000</v>
      </c>
      <c r="L175" s="151">
        <f>K175-J175</f>
        <v>3832.5</v>
      </c>
      <c r="M175" s="191" t="s">
        <v>821</v>
      </c>
      <c r="N175" s="33" t="s">
        <v>595</v>
      </c>
      <c r="O175" s="28"/>
      <c r="P175" s="33"/>
      <c r="Q175" s="108"/>
    </row>
    <row r="176" spans="1:112" ht="83.25" customHeight="1" x14ac:dyDescent="0.25">
      <c r="A176" s="104">
        <v>159</v>
      </c>
      <c r="B176" s="28" t="s">
        <v>755</v>
      </c>
      <c r="C176" s="33" t="s">
        <v>508</v>
      </c>
      <c r="D176" s="28" t="s">
        <v>509</v>
      </c>
      <c r="E176" s="28" t="s">
        <v>758</v>
      </c>
      <c r="F176" s="59" t="s">
        <v>574</v>
      </c>
      <c r="G176" s="33" t="s">
        <v>571</v>
      </c>
      <c r="H176" s="36">
        <v>7300</v>
      </c>
      <c r="I176" s="36">
        <f>H176*1.25</f>
        <v>9125</v>
      </c>
      <c r="J176" s="152"/>
      <c r="K176" s="152"/>
      <c r="L176" s="152"/>
      <c r="M176" s="185"/>
      <c r="N176" s="33" t="s">
        <v>583</v>
      </c>
      <c r="O176" s="28" t="s">
        <v>576</v>
      </c>
      <c r="P176" s="33" t="s">
        <v>580</v>
      </c>
      <c r="Q176" s="115" t="s">
        <v>759</v>
      </c>
    </row>
    <row r="177" spans="1:112" ht="67.150000000000006" customHeight="1" x14ac:dyDescent="0.25">
      <c r="A177" s="106">
        <v>160</v>
      </c>
      <c r="B177" s="28" t="s">
        <v>755</v>
      </c>
      <c r="C177" s="33" t="s">
        <v>508</v>
      </c>
      <c r="D177" s="28" t="s">
        <v>509</v>
      </c>
      <c r="E177" s="28" t="s">
        <v>760</v>
      </c>
      <c r="F177" s="59" t="s">
        <v>574</v>
      </c>
      <c r="G177" s="33" t="s">
        <v>582</v>
      </c>
      <c r="H177" s="36">
        <v>21634</v>
      </c>
      <c r="I177" s="36">
        <f>H177*1.25</f>
        <v>27042.5</v>
      </c>
      <c r="J177" s="153"/>
      <c r="K177" s="153"/>
      <c r="L177" s="153"/>
      <c r="M177" s="186"/>
      <c r="N177" s="33" t="s">
        <v>761</v>
      </c>
      <c r="O177" s="35"/>
      <c r="P177" s="33" t="s">
        <v>573</v>
      </c>
      <c r="Q177" s="121"/>
    </row>
    <row r="178" spans="1:112" ht="67.150000000000006" customHeight="1" thickBot="1" x14ac:dyDescent="0.3">
      <c r="A178" s="106">
        <v>161</v>
      </c>
      <c r="B178" s="45" t="s">
        <v>755</v>
      </c>
      <c r="C178" s="71" t="s">
        <v>505</v>
      </c>
      <c r="D178" s="45" t="s">
        <v>200</v>
      </c>
      <c r="E178" s="45" t="s">
        <v>756</v>
      </c>
      <c r="F178" s="88" t="s">
        <v>570</v>
      </c>
      <c r="G178" s="71" t="s">
        <v>582</v>
      </c>
      <c r="H178" s="44">
        <v>5309</v>
      </c>
      <c r="I178" s="44">
        <f>H178*1.25</f>
        <v>6636.25</v>
      </c>
      <c r="J178" s="44">
        <v>6636</v>
      </c>
      <c r="K178" s="44">
        <v>23000</v>
      </c>
      <c r="L178" s="44">
        <f>K178-J178</f>
        <v>16364</v>
      </c>
      <c r="M178" s="68" t="s">
        <v>821</v>
      </c>
      <c r="N178" s="71" t="s">
        <v>757</v>
      </c>
      <c r="O178" s="83"/>
      <c r="P178" s="71" t="s">
        <v>573</v>
      </c>
      <c r="Q178" s="121"/>
    </row>
    <row r="179" spans="1:112" ht="33" customHeight="1" thickBot="1" x14ac:dyDescent="0.3">
      <c r="A179" s="157" t="s">
        <v>28</v>
      </c>
      <c r="B179" s="158"/>
      <c r="C179" s="158"/>
      <c r="D179" s="158"/>
      <c r="E179" s="158"/>
      <c r="F179" s="158"/>
      <c r="G179" s="158"/>
      <c r="H179" s="158"/>
      <c r="I179" s="158"/>
      <c r="J179" s="158"/>
      <c r="K179" s="158"/>
      <c r="L179" s="158"/>
      <c r="M179" s="158"/>
      <c r="N179" s="158"/>
      <c r="O179" s="158"/>
      <c r="P179" s="158"/>
      <c r="Q179" s="159"/>
    </row>
    <row r="180" spans="1:112" ht="86.25" customHeight="1" x14ac:dyDescent="0.25">
      <c r="A180" s="106">
        <v>162</v>
      </c>
      <c r="B180" s="47" t="s">
        <v>28</v>
      </c>
      <c r="C180" s="55" t="s">
        <v>514</v>
      </c>
      <c r="D180" s="47" t="s">
        <v>515</v>
      </c>
      <c r="E180" s="56" t="s">
        <v>776</v>
      </c>
      <c r="F180" s="55" t="s">
        <v>570</v>
      </c>
      <c r="G180" s="55" t="s">
        <v>571</v>
      </c>
      <c r="H180" s="46">
        <v>12104.88</v>
      </c>
      <c r="I180" s="46">
        <v>15131</v>
      </c>
      <c r="J180" s="46">
        <v>15131</v>
      </c>
      <c r="K180" s="46">
        <v>33181</v>
      </c>
      <c r="L180" s="46">
        <f>K180-J180</f>
        <v>18050</v>
      </c>
      <c r="M180" s="58" t="s">
        <v>777</v>
      </c>
      <c r="N180" s="55" t="s">
        <v>595</v>
      </c>
      <c r="O180" s="47" t="s">
        <v>576</v>
      </c>
      <c r="P180" s="55" t="s">
        <v>580</v>
      </c>
      <c r="Q180" s="107"/>
    </row>
    <row r="181" spans="1:112" ht="67.150000000000006" customHeight="1" x14ac:dyDescent="0.25">
      <c r="A181" s="104">
        <v>163</v>
      </c>
      <c r="B181" s="47" t="s">
        <v>28</v>
      </c>
      <c r="C181" s="55" t="s">
        <v>514</v>
      </c>
      <c r="D181" s="47" t="s">
        <v>515</v>
      </c>
      <c r="E181" s="56" t="s">
        <v>778</v>
      </c>
      <c r="F181" s="55" t="s">
        <v>570</v>
      </c>
      <c r="G181" s="55" t="s">
        <v>571</v>
      </c>
      <c r="H181" s="46">
        <v>14440</v>
      </c>
      <c r="I181" s="46">
        <v>18050</v>
      </c>
      <c r="J181" s="46">
        <v>18050</v>
      </c>
      <c r="K181" s="46">
        <v>33181</v>
      </c>
      <c r="L181" s="46">
        <f>K181-J181</f>
        <v>15131</v>
      </c>
      <c r="M181" s="58"/>
      <c r="N181" s="55" t="s">
        <v>594</v>
      </c>
      <c r="O181" s="47"/>
      <c r="P181" s="55" t="s">
        <v>577</v>
      </c>
      <c r="Q181" s="107"/>
    </row>
    <row r="182" spans="1:112" ht="67.150000000000006" customHeight="1" thickBot="1" x14ac:dyDescent="0.3">
      <c r="A182" s="105">
        <v>164</v>
      </c>
      <c r="B182" s="45" t="s">
        <v>28</v>
      </c>
      <c r="C182" s="71" t="s">
        <v>512</v>
      </c>
      <c r="D182" s="45" t="s">
        <v>513</v>
      </c>
      <c r="E182" s="45" t="s">
        <v>779</v>
      </c>
      <c r="F182" s="71" t="s">
        <v>574</v>
      </c>
      <c r="G182" s="71" t="s">
        <v>571</v>
      </c>
      <c r="H182" s="44">
        <v>7600</v>
      </c>
      <c r="I182" s="44">
        <f>+H182*1.25</f>
        <v>9500</v>
      </c>
      <c r="J182" s="44">
        <v>9500</v>
      </c>
      <c r="K182" s="44">
        <v>15700</v>
      </c>
      <c r="L182" s="44">
        <f>K182-J182</f>
        <v>6200</v>
      </c>
      <c r="M182" s="45"/>
      <c r="N182" s="71" t="s">
        <v>583</v>
      </c>
      <c r="O182" s="45" t="s">
        <v>588</v>
      </c>
      <c r="P182" s="71" t="s">
        <v>580</v>
      </c>
      <c r="Q182" s="109" t="s">
        <v>780</v>
      </c>
    </row>
    <row r="183" spans="1:112" ht="37.5" customHeight="1" thickBot="1" x14ac:dyDescent="0.3">
      <c r="A183" s="157" t="s">
        <v>781</v>
      </c>
      <c r="B183" s="158"/>
      <c r="C183" s="158"/>
      <c r="D183" s="158"/>
      <c r="E183" s="158"/>
      <c r="F183" s="158"/>
      <c r="G183" s="158"/>
      <c r="H183" s="158"/>
      <c r="I183" s="158"/>
      <c r="J183" s="158"/>
      <c r="K183" s="158"/>
      <c r="L183" s="158"/>
      <c r="M183" s="158"/>
      <c r="N183" s="158"/>
      <c r="O183" s="158"/>
      <c r="P183" s="158"/>
      <c r="Q183" s="159"/>
    </row>
    <row r="184" spans="1:112" ht="54" customHeight="1" thickBot="1" x14ac:dyDescent="0.3">
      <c r="A184" s="116">
        <v>165</v>
      </c>
      <c r="B184" s="54" t="s">
        <v>781</v>
      </c>
      <c r="C184" s="93" t="s">
        <v>512</v>
      </c>
      <c r="D184" s="54" t="s">
        <v>513</v>
      </c>
      <c r="E184" s="54" t="s">
        <v>827</v>
      </c>
      <c r="F184" s="93" t="s">
        <v>570</v>
      </c>
      <c r="G184" s="93" t="s">
        <v>593</v>
      </c>
      <c r="H184" s="48">
        <v>4960</v>
      </c>
      <c r="I184" s="48">
        <v>6200</v>
      </c>
      <c r="J184" s="48">
        <f>I184</f>
        <v>6200</v>
      </c>
      <c r="K184" s="48">
        <v>15700</v>
      </c>
      <c r="L184" s="48">
        <f>K184-J184</f>
        <v>9500</v>
      </c>
      <c r="M184" s="54" t="s">
        <v>822</v>
      </c>
      <c r="N184" s="93" t="s">
        <v>583</v>
      </c>
      <c r="O184" s="54" t="s">
        <v>588</v>
      </c>
      <c r="P184" s="93" t="s">
        <v>580</v>
      </c>
      <c r="Q184" s="122"/>
    </row>
    <row r="185" spans="1:112" ht="36.75" customHeight="1" thickBot="1" x14ac:dyDescent="0.3">
      <c r="A185" s="157" t="s">
        <v>30</v>
      </c>
      <c r="B185" s="158"/>
      <c r="C185" s="158"/>
      <c r="D185" s="158"/>
      <c r="E185" s="158"/>
      <c r="F185" s="158"/>
      <c r="G185" s="158"/>
      <c r="H185" s="158"/>
      <c r="I185" s="158"/>
      <c r="J185" s="158"/>
      <c r="K185" s="158"/>
      <c r="L185" s="158"/>
      <c r="M185" s="158"/>
      <c r="N185" s="158"/>
      <c r="O185" s="158"/>
      <c r="P185" s="158"/>
      <c r="Q185" s="159"/>
    </row>
    <row r="186" spans="1:112" s="24" customFormat="1" ht="58.5" customHeight="1" x14ac:dyDescent="0.25">
      <c r="A186" s="106">
        <v>166</v>
      </c>
      <c r="B186" s="47" t="s">
        <v>30</v>
      </c>
      <c r="C186" s="94" t="s">
        <v>483</v>
      </c>
      <c r="D186" s="95" t="s">
        <v>484</v>
      </c>
      <c r="E186" s="96" t="s">
        <v>811</v>
      </c>
      <c r="F186" s="97" t="s">
        <v>581</v>
      </c>
      <c r="G186" s="57" t="s">
        <v>571</v>
      </c>
      <c r="H186" s="46">
        <v>16000</v>
      </c>
      <c r="I186" s="46">
        <v>20000</v>
      </c>
      <c r="J186" s="46">
        <v>20000</v>
      </c>
      <c r="K186" s="46">
        <v>20000</v>
      </c>
      <c r="L186" s="46">
        <v>0</v>
      </c>
      <c r="M186" s="47"/>
      <c r="N186" s="55" t="s">
        <v>594</v>
      </c>
      <c r="O186" s="47"/>
      <c r="P186" s="55" t="s">
        <v>573</v>
      </c>
      <c r="Q186" s="107"/>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row>
    <row r="187" spans="1:112" s="24" customFormat="1" ht="59.25" customHeight="1" x14ac:dyDescent="0.25">
      <c r="A187" s="104">
        <v>167</v>
      </c>
      <c r="B187" s="28" t="s">
        <v>30</v>
      </c>
      <c r="C187" s="26" t="s">
        <v>491</v>
      </c>
      <c r="D187" s="35" t="s">
        <v>492</v>
      </c>
      <c r="E187" s="27" t="s">
        <v>812</v>
      </c>
      <c r="F187" s="31" t="s">
        <v>581</v>
      </c>
      <c r="G187" s="32" t="s">
        <v>571</v>
      </c>
      <c r="H187" s="36">
        <v>40000</v>
      </c>
      <c r="I187" s="36">
        <v>50000</v>
      </c>
      <c r="J187" s="151">
        <f>I187+I188+I189</f>
        <v>96000</v>
      </c>
      <c r="K187" s="151">
        <v>222500</v>
      </c>
      <c r="L187" s="151">
        <f>K187-J187</f>
        <v>126500</v>
      </c>
      <c r="M187" s="167" t="s">
        <v>824</v>
      </c>
      <c r="N187" s="33" t="s">
        <v>583</v>
      </c>
      <c r="O187" s="28" t="s">
        <v>585</v>
      </c>
      <c r="P187" s="33" t="s">
        <v>580</v>
      </c>
      <c r="Q187" s="108" t="s">
        <v>825</v>
      </c>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row>
    <row r="188" spans="1:112" ht="51" customHeight="1" x14ac:dyDescent="0.25">
      <c r="A188" s="104">
        <v>168</v>
      </c>
      <c r="B188" s="28" t="s">
        <v>30</v>
      </c>
      <c r="C188" s="26" t="s">
        <v>491</v>
      </c>
      <c r="D188" s="35" t="s">
        <v>492</v>
      </c>
      <c r="E188" s="27" t="s">
        <v>813</v>
      </c>
      <c r="F188" s="31" t="s">
        <v>574</v>
      </c>
      <c r="G188" s="32" t="s">
        <v>582</v>
      </c>
      <c r="H188" s="36">
        <v>30000</v>
      </c>
      <c r="I188" s="36">
        <v>37500</v>
      </c>
      <c r="J188" s="152"/>
      <c r="K188" s="152"/>
      <c r="L188" s="152"/>
      <c r="M188" s="168"/>
      <c r="N188" s="33" t="s">
        <v>605</v>
      </c>
      <c r="O188" s="28"/>
      <c r="P188" s="33" t="s">
        <v>573</v>
      </c>
      <c r="Q188" s="108"/>
    </row>
    <row r="189" spans="1:112" ht="40.5" customHeight="1" x14ac:dyDescent="0.25">
      <c r="A189" s="106">
        <v>169</v>
      </c>
      <c r="B189" s="28" t="s">
        <v>30</v>
      </c>
      <c r="C189" s="26" t="s">
        <v>491</v>
      </c>
      <c r="D189" s="35" t="s">
        <v>492</v>
      </c>
      <c r="E189" s="27" t="s">
        <v>823</v>
      </c>
      <c r="F189" s="31" t="s">
        <v>578</v>
      </c>
      <c r="G189" s="32" t="s">
        <v>575</v>
      </c>
      <c r="H189" s="36">
        <v>6800</v>
      </c>
      <c r="I189" s="36">
        <v>8500</v>
      </c>
      <c r="J189" s="153"/>
      <c r="K189" s="153"/>
      <c r="L189" s="153"/>
      <c r="M189" s="169"/>
      <c r="N189" s="33" t="s">
        <v>595</v>
      </c>
      <c r="O189" s="28"/>
      <c r="P189" s="33" t="s">
        <v>573</v>
      </c>
      <c r="Q189" s="108"/>
    </row>
    <row r="190" spans="1:112" ht="36.75" customHeight="1" x14ac:dyDescent="0.25">
      <c r="A190" s="104">
        <v>170</v>
      </c>
      <c r="B190" s="28" t="s">
        <v>30</v>
      </c>
      <c r="C190" s="26" t="s">
        <v>497</v>
      </c>
      <c r="D190" s="35" t="s">
        <v>814</v>
      </c>
      <c r="E190" s="35" t="s">
        <v>815</v>
      </c>
      <c r="F190" s="31" t="s">
        <v>570</v>
      </c>
      <c r="G190" s="32" t="s">
        <v>571</v>
      </c>
      <c r="H190" s="36">
        <v>1200</v>
      </c>
      <c r="I190" s="36">
        <v>1500</v>
      </c>
      <c r="J190" s="151">
        <v>7000</v>
      </c>
      <c r="K190" s="151">
        <v>7000</v>
      </c>
      <c r="L190" s="151">
        <f>K190-J190</f>
        <v>0</v>
      </c>
      <c r="M190" s="28"/>
      <c r="N190" s="33" t="s">
        <v>595</v>
      </c>
      <c r="O190" s="28"/>
      <c r="P190" s="33" t="s">
        <v>577</v>
      </c>
      <c r="Q190" s="108"/>
    </row>
    <row r="191" spans="1:112" ht="44.25" customHeight="1" x14ac:dyDescent="0.25">
      <c r="A191" s="104">
        <v>171</v>
      </c>
      <c r="B191" s="28" t="s">
        <v>30</v>
      </c>
      <c r="C191" s="26" t="s">
        <v>497</v>
      </c>
      <c r="D191" s="35" t="s">
        <v>814</v>
      </c>
      <c r="E191" s="27" t="s">
        <v>816</v>
      </c>
      <c r="F191" s="31" t="s">
        <v>578</v>
      </c>
      <c r="G191" s="32" t="s">
        <v>571</v>
      </c>
      <c r="H191" s="36">
        <v>4400</v>
      </c>
      <c r="I191" s="36">
        <v>5500</v>
      </c>
      <c r="J191" s="153"/>
      <c r="K191" s="153"/>
      <c r="L191" s="153"/>
      <c r="M191" s="28"/>
      <c r="N191" s="33" t="s">
        <v>595</v>
      </c>
      <c r="O191" s="28"/>
      <c r="P191" s="33" t="s">
        <v>577</v>
      </c>
      <c r="Q191" s="108"/>
    </row>
    <row r="192" spans="1:112" ht="36.75" customHeight="1" x14ac:dyDescent="0.25">
      <c r="A192" s="106">
        <v>172</v>
      </c>
      <c r="B192" s="28" t="s">
        <v>30</v>
      </c>
      <c r="C192" s="26" t="s">
        <v>528</v>
      </c>
      <c r="D192" s="35" t="s">
        <v>529</v>
      </c>
      <c r="E192" s="28" t="s">
        <v>819</v>
      </c>
      <c r="F192" s="29" t="s">
        <v>570</v>
      </c>
      <c r="G192" s="32" t="s">
        <v>582</v>
      </c>
      <c r="H192" s="36">
        <v>20000</v>
      </c>
      <c r="I192" s="36">
        <v>25000</v>
      </c>
      <c r="J192" s="151">
        <f>I192+I193</f>
        <v>46000</v>
      </c>
      <c r="K192" s="151">
        <v>150000</v>
      </c>
      <c r="L192" s="151">
        <f>K192-J192</f>
        <v>104000</v>
      </c>
      <c r="M192" s="167" t="s">
        <v>801</v>
      </c>
      <c r="N192" s="33" t="s">
        <v>605</v>
      </c>
      <c r="O192" s="28"/>
      <c r="P192" s="33" t="s">
        <v>573</v>
      </c>
      <c r="Q192" s="108"/>
    </row>
    <row r="193" spans="1:17" ht="36.75" customHeight="1" x14ac:dyDescent="0.25">
      <c r="A193" s="104">
        <v>173</v>
      </c>
      <c r="B193" s="28" t="s">
        <v>30</v>
      </c>
      <c r="C193" s="26" t="s">
        <v>528</v>
      </c>
      <c r="D193" s="35" t="s">
        <v>529</v>
      </c>
      <c r="E193" s="28" t="s">
        <v>818</v>
      </c>
      <c r="F193" s="29" t="s">
        <v>570</v>
      </c>
      <c r="G193" s="32" t="s">
        <v>582</v>
      </c>
      <c r="H193" s="36">
        <v>16800</v>
      </c>
      <c r="I193" s="36">
        <v>21000</v>
      </c>
      <c r="J193" s="153"/>
      <c r="K193" s="153"/>
      <c r="L193" s="153"/>
      <c r="M193" s="169"/>
      <c r="N193" s="33" t="s">
        <v>605</v>
      </c>
      <c r="O193" s="28"/>
      <c r="P193" s="33" t="s">
        <v>573</v>
      </c>
      <c r="Q193" s="108"/>
    </row>
    <row r="194" spans="1:17" ht="39" customHeight="1" x14ac:dyDescent="0.25">
      <c r="A194" s="104">
        <v>174</v>
      </c>
      <c r="B194" s="45" t="s">
        <v>30</v>
      </c>
      <c r="C194" s="76" t="s">
        <v>481</v>
      </c>
      <c r="D194" s="83" t="s">
        <v>817</v>
      </c>
      <c r="E194" s="89" t="s">
        <v>826</v>
      </c>
      <c r="F194" s="29" t="s">
        <v>581</v>
      </c>
      <c r="G194" s="72" t="s">
        <v>582</v>
      </c>
      <c r="H194" s="44">
        <v>3200</v>
      </c>
      <c r="I194" s="44">
        <v>4000</v>
      </c>
      <c r="J194" s="44">
        <v>4000</v>
      </c>
      <c r="K194" s="44">
        <v>18000</v>
      </c>
      <c r="L194" s="44">
        <f>K194-J194</f>
        <v>14000</v>
      </c>
      <c r="M194" s="45"/>
      <c r="N194" s="71" t="s">
        <v>595</v>
      </c>
      <c r="O194" s="45"/>
      <c r="P194" s="33" t="s">
        <v>573</v>
      </c>
      <c r="Q194" s="109"/>
    </row>
    <row r="195" spans="1:17" ht="124.5" customHeight="1" x14ac:dyDescent="0.25">
      <c r="A195" s="106">
        <v>175</v>
      </c>
      <c r="B195" s="45" t="s">
        <v>30</v>
      </c>
      <c r="C195" s="33" t="s">
        <v>873</v>
      </c>
      <c r="D195" s="35" t="s">
        <v>836</v>
      </c>
      <c r="E195" s="27" t="s">
        <v>834</v>
      </c>
      <c r="F195" s="31" t="s">
        <v>574</v>
      </c>
      <c r="G195" s="32" t="s">
        <v>575</v>
      </c>
      <c r="H195" s="36">
        <v>68000</v>
      </c>
      <c r="I195" s="36">
        <v>85000</v>
      </c>
      <c r="J195" s="127">
        <v>85000</v>
      </c>
      <c r="K195" s="127" t="s">
        <v>838</v>
      </c>
      <c r="L195" s="36">
        <v>0</v>
      </c>
      <c r="M195" s="28"/>
      <c r="N195" s="33" t="s">
        <v>605</v>
      </c>
      <c r="O195" s="28"/>
      <c r="P195" s="55" t="s">
        <v>573</v>
      </c>
      <c r="Q195" s="108"/>
    </row>
    <row r="196" spans="1:17" ht="107.25" customHeight="1" x14ac:dyDescent="0.25">
      <c r="A196" s="104">
        <v>176</v>
      </c>
      <c r="B196" s="45" t="s">
        <v>30</v>
      </c>
      <c r="C196" s="33" t="s">
        <v>874</v>
      </c>
      <c r="D196" s="35" t="s">
        <v>837</v>
      </c>
      <c r="E196" s="27" t="s">
        <v>832</v>
      </c>
      <c r="F196" s="29" t="s">
        <v>581</v>
      </c>
      <c r="G196" s="32" t="s">
        <v>571</v>
      </c>
      <c r="H196" s="36">
        <v>80000</v>
      </c>
      <c r="I196" s="36">
        <v>100000</v>
      </c>
      <c r="J196" s="36">
        <v>100000</v>
      </c>
      <c r="K196" s="127" t="s">
        <v>838</v>
      </c>
      <c r="L196" s="36">
        <v>0</v>
      </c>
      <c r="M196" s="28"/>
      <c r="N196" s="33" t="s">
        <v>605</v>
      </c>
      <c r="O196" s="28"/>
      <c r="P196" s="55" t="s">
        <v>573</v>
      </c>
      <c r="Q196" s="108"/>
    </row>
    <row r="197" spans="1:17" ht="114" customHeight="1" thickBot="1" x14ac:dyDescent="0.3">
      <c r="A197" s="105">
        <v>177</v>
      </c>
      <c r="B197" s="45" t="s">
        <v>30</v>
      </c>
      <c r="C197" s="71" t="s">
        <v>874</v>
      </c>
      <c r="D197" s="83" t="s">
        <v>835</v>
      </c>
      <c r="E197" s="89" t="s">
        <v>833</v>
      </c>
      <c r="F197" s="29" t="s">
        <v>581</v>
      </c>
      <c r="G197" s="72" t="s">
        <v>571</v>
      </c>
      <c r="H197" s="44">
        <v>95000</v>
      </c>
      <c r="I197" s="44">
        <v>118750</v>
      </c>
      <c r="J197" s="44">
        <v>118750</v>
      </c>
      <c r="K197" s="134" t="s">
        <v>838</v>
      </c>
      <c r="L197" s="44">
        <v>0</v>
      </c>
      <c r="M197" s="45"/>
      <c r="N197" s="71" t="s">
        <v>605</v>
      </c>
      <c r="O197" s="45"/>
      <c r="P197" s="55" t="s">
        <v>573</v>
      </c>
      <c r="Q197" s="109"/>
    </row>
    <row r="198" spans="1:17" s="30" customFormat="1" ht="32.25" customHeight="1" thickBot="1" x14ac:dyDescent="0.3">
      <c r="A198" s="157" t="s">
        <v>33</v>
      </c>
      <c r="B198" s="158"/>
      <c r="C198" s="158"/>
      <c r="D198" s="158"/>
      <c r="E198" s="158"/>
      <c r="F198" s="158"/>
      <c r="G198" s="158"/>
      <c r="H198" s="158"/>
      <c r="I198" s="158"/>
      <c r="J198" s="158"/>
      <c r="K198" s="158"/>
      <c r="L198" s="158"/>
      <c r="M198" s="158"/>
      <c r="N198" s="158"/>
      <c r="O198" s="158"/>
      <c r="P198" s="158"/>
      <c r="Q198" s="159"/>
    </row>
    <row r="199" spans="1:17" s="30" customFormat="1" ht="33.75" customHeight="1" thickBot="1" x14ac:dyDescent="0.3">
      <c r="A199" s="117">
        <v>178</v>
      </c>
      <c r="B199" s="118" t="s">
        <v>33</v>
      </c>
      <c r="C199" s="119" t="s">
        <v>568</v>
      </c>
      <c r="D199" s="118" t="s">
        <v>569</v>
      </c>
      <c r="E199" s="118" t="s">
        <v>829</v>
      </c>
      <c r="F199" s="119" t="s">
        <v>581</v>
      </c>
      <c r="G199" s="119" t="s">
        <v>582</v>
      </c>
      <c r="H199" s="120">
        <v>7000</v>
      </c>
      <c r="I199" s="120">
        <v>8750</v>
      </c>
      <c r="J199" s="120">
        <v>8750</v>
      </c>
      <c r="K199" s="120">
        <v>8750</v>
      </c>
      <c r="L199" s="120">
        <f>K199-J199</f>
        <v>0</v>
      </c>
      <c r="M199" s="126"/>
      <c r="N199" s="119" t="s">
        <v>595</v>
      </c>
      <c r="O199" s="123"/>
      <c r="P199" s="125" t="s">
        <v>573</v>
      </c>
      <c r="Q199" s="124"/>
    </row>
  </sheetData>
  <sheetProtection algorithmName="SHA-512" hashValue="1f63htvQMWts+xHxLEX5EI/EJEYxKgZojcRZDXdMC/4z8g/YFya01OjIWjd8n7KteNfAgRGvZRr3md1AeM9Cnw==" saltValue="xTpznfxdAV04YXuyhy2Sag==" spinCount="100000" sheet="1"/>
  <autoFilter ref="A1:Q199" xr:uid="{A794867D-A393-4C36-A3F7-580ADABB8643}"/>
  <mergeCells count="100">
    <mergeCell ref="A198:Q198"/>
    <mergeCell ref="A185:Q185"/>
    <mergeCell ref="A183:Q183"/>
    <mergeCell ref="A179:Q179"/>
    <mergeCell ref="A173:Q173"/>
    <mergeCell ref="K175:K177"/>
    <mergeCell ref="J175:J177"/>
    <mergeCell ref="L175:L177"/>
    <mergeCell ref="M175:M177"/>
    <mergeCell ref="J192:J193"/>
    <mergeCell ref="K192:K193"/>
    <mergeCell ref="L192:L193"/>
    <mergeCell ref="M192:M193"/>
    <mergeCell ref="K187:K189"/>
    <mergeCell ref="J187:J189"/>
    <mergeCell ref="L187:L189"/>
    <mergeCell ref="A109:Q109"/>
    <mergeCell ref="A88:Q88"/>
    <mergeCell ref="J154:J155"/>
    <mergeCell ref="L154:L155"/>
    <mergeCell ref="M154:M155"/>
    <mergeCell ref="L125:L127"/>
    <mergeCell ref="K154:K155"/>
    <mergeCell ref="L117:L118"/>
    <mergeCell ref="L112:L116"/>
    <mergeCell ref="J110:J111"/>
    <mergeCell ref="K134:K142"/>
    <mergeCell ref="L134:L142"/>
    <mergeCell ref="M134:M142"/>
    <mergeCell ref="J121:J123"/>
    <mergeCell ref="K121:K123"/>
    <mergeCell ref="L121:L123"/>
    <mergeCell ref="A2:Q2"/>
    <mergeCell ref="A8:Q8"/>
    <mergeCell ref="A11:Q11"/>
    <mergeCell ref="J12:J14"/>
    <mergeCell ref="J17:J19"/>
    <mergeCell ref="M9:M10"/>
    <mergeCell ref="K9:K10"/>
    <mergeCell ref="L9:L10"/>
    <mergeCell ref="K12:K14"/>
    <mergeCell ref="L12:L14"/>
    <mergeCell ref="K17:K19"/>
    <mergeCell ref="L17:L19"/>
    <mergeCell ref="A21:Q21"/>
    <mergeCell ref="A27:Q27"/>
    <mergeCell ref="A42:Q42"/>
    <mergeCell ref="J117:J118"/>
    <mergeCell ref="K117:K118"/>
    <mergeCell ref="M117:M118"/>
    <mergeCell ref="K56:K57"/>
    <mergeCell ref="J68:J73"/>
    <mergeCell ref="K68:K73"/>
    <mergeCell ref="L68:L73"/>
    <mergeCell ref="J112:J116"/>
    <mergeCell ref="K112:K116"/>
    <mergeCell ref="L110:L111"/>
    <mergeCell ref="K110:K111"/>
    <mergeCell ref="M68:M73"/>
    <mergeCell ref="J74:J85"/>
    <mergeCell ref="L49:L51"/>
    <mergeCell ref="M49:M51"/>
    <mergeCell ref="J63:J64"/>
    <mergeCell ref="K63:K64"/>
    <mergeCell ref="M63:M64"/>
    <mergeCell ref="L63:L64"/>
    <mergeCell ref="M56:M57"/>
    <mergeCell ref="L56:L57"/>
    <mergeCell ref="M121:M123"/>
    <mergeCell ref="K125:K127"/>
    <mergeCell ref="J168:J172"/>
    <mergeCell ref="K168:K172"/>
    <mergeCell ref="L168:L172"/>
    <mergeCell ref="M125:M127"/>
    <mergeCell ref="J163:J167"/>
    <mergeCell ref="K163:K167"/>
    <mergeCell ref="L163:L167"/>
    <mergeCell ref="A153:Q153"/>
    <mergeCell ref="J125:J127"/>
    <mergeCell ref="A158:Q158"/>
    <mergeCell ref="J190:J191"/>
    <mergeCell ref="K190:K191"/>
    <mergeCell ref="L190:L191"/>
    <mergeCell ref="A130:Q130"/>
    <mergeCell ref="K131:K133"/>
    <mergeCell ref="M187:M189"/>
    <mergeCell ref="J28:J33"/>
    <mergeCell ref="K28:K33"/>
    <mergeCell ref="J37:J41"/>
    <mergeCell ref="K37:K41"/>
    <mergeCell ref="J49:J51"/>
    <mergeCell ref="K49:K51"/>
    <mergeCell ref="K74:K85"/>
    <mergeCell ref="L74:L85"/>
    <mergeCell ref="M74:M85"/>
    <mergeCell ref="J56:J57"/>
    <mergeCell ref="A52:Q52"/>
    <mergeCell ref="A67:Q67"/>
    <mergeCell ref="A62:Q62"/>
    <mergeCell ref="A59:Q59"/>
  </mergeCells>
  <pageMargins left="0.70866141732283472" right="0.70866141732283472" top="0.74803149606299213" bottom="0.74803149606299213" header="0.31496062992125984" footer="0.31496062992125984"/>
  <pageSetup paperSize="8" scale="30" orientation="landscape"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80F7256A-2526-4BC9-8D8E-CEBBFDA8D66C}">
          <x14:formula1>
            <xm:f>Sheet2!$C$3:$C$271</xm:f>
          </x14:formula1>
          <xm:sqref>C3:C7 C1 C200:C1048576</xm:sqref>
        </x14:dataValidation>
        <x14:dataValidation type="list" allowBlank="1" showInputMessage="1" showErrorMessage="1" xr:uid="{5A18F870-F7A8-4F29-86D7-706B60370634}">
          <x14:formula1>
            <xm:f>Sheet2!$D$3:$D$271</xm:f>
          </x14:formula1>
          <xm:sqref>D3:D7 D1 D200:D1048576</xm:sqref>
        </x14:dataValidation>
        <x14:dataValidation type="list" allowBlank="1" showInputMessage="1" showErrorMessage="1" xr:uid="{C5D7CB5F-980C-4254-B1C5-6B133BA35B5C}">
          <x14:formula1>
            <xm:f>Sheet2!$F$4:$F$7</xm:f>
          </x14:formula1>
          <xm:sqref>F3:F7 F1 F200:F1048576</xm:sqref>
        </x14:dataValidation>
        <x14:dataValidation type="list" allowBlank="1" showInputMessage="1" showErrorMessage="1" xr:uid="{A5A64D19-6A22-4813-A589-F53B3C431789}">
          <x14:formula1>
            <xm:f>Sheet2!$G$4:$G$7</xm:f>
          </x14:formula1>
          <xm:sqref>G3:G7 G1 G200:G1048576 G186:G197</xm:sqref>
        </x14:dataValidation>
        <x14:dataValidation type="list" allowBlank="1" showInputMessage="1" showErrorMessage="1" xr:uid="{75D4E7A6-12FA-4958-9BE9-3A56A313209E}">
          <x14:formula1>
            <xm:f>Sheet2!$H$4:$H$7</xm:f>
          </x14:formula1>
          <xm:sqref>N3:N7 N1 N200:N1048576 N186:N197</xm:sqref>
        </x14:dataValidation>
        <x14:dataValidation type="list" allowBlank="1" showInputMessage="1" showErrorMessage="1" xr:uid="{7C8EB668-2445-4466-AF1E-A5FD3922D6B6}">
          <x14:formula1>
            <xm:f>Sheet2!$I$4:$I$15</xm:f>
          </x14:formula1>
          <xm:sqref>O3:O7 O1 O200:O1048576 O186:O197</xm:sqref>
        </x14:dataValidation>
        <x14:dataValidation type="list" allowBlank="1" xr:uid="{92EC3AF2-7E82-4D55-A00B-0FC1DFEF6421}">
          <x14:formula1>
            <xm:f>Sheet2!$J$4:$J$6</xm:f>
          </x14:formula1>
          <xm:sqref>P3:P7 P1 P199:P1048576 P186:P197</xm:sqref>
        </x14:dataValidation>
        <x14:dataValidation type="list" allowBlank="1" showInputMessage="1" showErrorMessage="1" xr:uid="{E5DF7377-B298-4D99-B728-14D596DE2C1B}">
          <x14:formula1>
            <xm:f>Sheet2!$B$3:$B$30</xm:f>
          </x14:formula1>
          <xm:sqref>A179 B200:B1048576 A198 B1 A2 B3:B7 B9:B10 A21 B12:B20 A27 B22:B26 A42 B28:B41 A153 B89:B108 A158 B154:B157 A52 B43:B51 A67 B68:B86 A62 B63:B66 A59 B53:B58 B60:B61 A183 B184 A173 B159:B172 A109 B110:B120 A88 B122:B129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1FEE3-3E9D-4D11-AB88-4B6B4DE7C836}">
  <dimension ref="B2:J271"/>
  <sheetViews>
    <sheetView topLeftCell="A5" zoomScale="70" zoomScaleNormal="70" workbookViewId="0">
      <selection activeCell="I5" sqref="I5"/>
    </sheetView>
  </sheetViews>
  <sheetFormatPr defaultRowHeight="15" x14ac:dyDescent="0.25"/>
  <cols>
    <col min="2" max="2" width="44.5703125" customWidth="1"/>
    <col min="3" max="3" width="17.85546875" customWidth="1"/>
    <col min="4" max="4" width="75.28515625" customWidth="1"/>
    <col min="5" max="5" width="46" customWidth="1"/>
    <col min="6" max="6" width="36.28515625" customWidth="1"/>
    <col min="7" max="7" width="22" customWidth="1"/>
    <col min="8" max="8" width="32.28515625" customWidth="1"/>
    <col min="9" max="9" width="54.85546875" customWidth="1"/>
    <col min="10" max="10" width="26.28515625" customWidth="1"/>
  </cols>
  <sheetData>
    <row r="2" spans="2:10" ht="65.25" customHeight="1" x14ac:dyDescent="0.25">
      <c r="C2" s="1" t="s">
        <v>1</v>
      </c>
      <c r="D2" s="1" t="s">
        <v>2</v>
      </c>
      <c r="F2" s="19" t="s">
        <v>4</v>
      </c>
      <c r="G2" s="19" t="s">
        <v>5</v>
      </c>
      <c r="H2" s="19" t="s">
        <v>7</v>
      </c>
      <c r="I2" s="19" t="s">
        <v>8</v>
      </c>
      <c r="J2" s="19" t="s">
        <v>9</v>
      </c>
    </row>
    <row r="3" spans="2:10" ht="15.75" x14ac:dyDescent="0.25">
      <c r="B3" s="2" t="s">
        <v>10</v>
      </c>
      <c r="C3" s="6" t="s">
        <v>34</v>
      </c>
      <c r="D3" s="7" t="s">
        <v>35</v>
      </c>
      <c r="E3" s="8" t="s">
        <v>10</v>
      </c>
    </row>
    <row r="4" spans="2:10" ht="70.5" customHeight="1" x14ac:dyDescent="0.25">
      <c r="B4" s="3" t="s">
        <v>11</v>
      </c>
      <c r="C4" s="6" t="s">
        <v>36</v>
      </c>
      <c r="D4" s="7" t="s">
        <v>37</v>
      </c>
      <c r="E4" s="8" t="s">
        <v>10</v>
      </c>
      <c r="F4" t="s">
        <v>570</v>
      </c>
      <c r="G4" t="s">
        <v>571</v>
      </c>
      <c r="H4" s="21" t="s">
        <v>596</v>
      </c>
      <c r="I4" s="20" t="s">
        <v>572</v>
      </c>
      <c r="J4" s="21" t="s">
        <v>573</v>
      </c>
    </row>
    <row r="5" spans="2:10" ht="127.5" customHeight="1" x14ac:dyDescent="0.25">
      <c r="B5" s="3" t="s">
        <v>12</v>
      </c>
      <c r="C5" s="6" t="s">
        <v>38</v>
      </c>
      <c r="D5" s="7" t="s">
        <v>39</v>
      </c>
      <c r="E5" s="8" t="s">
        <v>10</v>
      </c>
      <c r="F5" t="s">
        <v>574</v>
      </c>
      <c r="G5" t="s">
        <v>575</v>
      </c>
      <c r="H5" s="21" t="s">
        <v>594</v>
      </c>
      <c r="I5" s="20" t="s">
        <v>576</v>
      </c>
      <c r="J5" s="21" t="s">
        <v>577</v>
      </c>
    </row>
    <row r="6" spans="2:10" ht="134.25" customHeight="1" x14ac:dyDescent="0.25">
      <c r="B6" s="3" t="s">
        <v>11</v>
      </c>
      <c r="C6" s="6" t="s">
        <v>40</v>
      </c>
      <c r="D6" s="7" t="s">
        <v>41</v>
      </c>
      <c r="E6" s="8" t="s">
        <v>10</v>
      </c>
      <c r="F6" t="s">
        <v>578</v>
      </c>
      <c r="G6" t="s">
        <v>593</v>
      </c>
      <c r="H6" s="21" t="s">
        <v>595</v>
      </c>
      <c r="I6" s="20" t="s">
        <v>579</v>
      </c>
      <c r="J6" s="21" t="s">
        <v>580</v>
      </c>
    </row>
    <row r="7" spans="2:10" ht="92.25" customHeight="1" x14ac:dyDescent="0.25">
      <c r="B7" s="3" t="s">
        <v>13</v>
      </c>
      <c r="C7" s="6" t="s">
        <v>42</v>
      </c>
      <c r="D7" s="7" t="s">
        <v>43</v>
      </c>
      <c r="E7" s="8" t="s">
        <v>10</v>
      </c>
      <c r="F7" t="s">
        <v>581</v>
      </c>
      <c r="G7" t="s">
        <v>582</v>
      </c>
      <c r="H7" s="21" t="s">
        <v>583</v>
      </c>
      <c r="I7" s="20" t="s">
        <v>584</v>
      </c>
    </row>
    <row r="8" spans="2:10" ht="84.75" customHeight="1" x14ac:dyDescent="0.25">
      <c r="B8" s="3" t="s">
        <v>14</v>
      </c>
      <c r="C8" s="6" t="s">
        <v>44</v>
      </c>
      <c r="D8" s="7" t="s">
        <v>45</v>
      </c>
      <c r="E8" s="8" t="s">
        <v>10</v>
      </c>
      <c r="I8" s="20" t="s">
        <v>585</v>
      </c>
    </row>
    <row r="9" spans="2:10" ht="90" customHeight="1" x14ac:dyDescent="0.25">
      <c r="B9" s="3" t="s">
        <v>15</v>
      </c>
      <c r="C9" s="6" t="s">
        <v>46</v>
      </c>
      <c r="D9" s="7" t="s">
        <v>47</v>
      </c>
      <c r="E9" s="8" t="s">
        <v>10</v>
      </c>
      <c r="I9" s="20" t="s">
        <v>586</v>
      </c>
    </row>
    <row r="10" spans="2:10" ht="81.75" customHeight="1" x14ac:dyDescent="0.25">
      <c r="B10" s="3" t="s">
        <v>16</v>
      </c>
      <c r="C10" s="6" t="s">
        <v>48</v>
      </c>
      <c r="D10" s="7" t="s">
        <v>49</v>
      </c>
      <c r="E10" s="8" t="s">
        <v>10</v>
      </c>
      <c r="I10" s="20" t="s">
        <v>587</v>
      </c>
    </row>
    <row r="11" spans="2:10" ht="24.75" customHeight="1" x14ac:dyDescent="0.25">
      <c r="B11" s="3" t="s">
        <v>17</v>
      </c>
      <c r="C11" s="6" t="s">
        <v>50</v>
      </c>
      <c r="D11" s="7" t="s">
        <v>51</v>
      </c>
      <c r="E11" s="8" t="s">
        <v>10</v>
      </c>
      <c r="I11" s="20" t="s">
        <v>588</v>
      </c>
    </row>
    <row r="12" spans="2:10" ht="105" customHeight="1" x14ac:dyDescent="0.25">
      <c r="B12" s="3" t="s">
        <v>18</v>
      </c>
      <c r="C12" s="6" t="s">
        <v>52</v>
      </c>
      <c r="D12" s="7" t="s">
        <v>53</v>
      </c>
      <c r="E12" s="8" t="s">
        <v>10</v>
      </c>
      <c r="I12" s="20" t="s">
        <v>589</v>
      </c>
    </row>
    <row r="13" spans="2:10" ht="75" customHeight="1" x14ac:dyDescent="0.25">
      <c r="B13" s="3" t="s">
        <v>19</v>
      </c>
      <c r="C13" s="6" t="s">
        <v>54</v>
      </c>
      <c r="D13" s="7" t="s">
        <v>55</v>
      </c>
      <c r="E13" s="8" t="s">
        <v>10</v>
      </c>
      <c r="I13" s="20" t="s">
        <v>590</v>
      </c>
    </row>
    <row r="14" spans="2:10" ht="54.75" customHeight="1" x14ac:dyDescent="0.25">
      <c r="B14" s="3" t="s">
        <v>20</v>
      </c>
      <c r="C14" s="6" t="s">
        <v>56</v>
      </c>
      <c r="D14" s="7" t="s">
        <v>57</v>
      </c>
      <c r="E14" s="8" t="s">
        <v>10</v>
      </c>
      <c r="I14" s="20" t="s">
        <v>591</v>
      </c>
    </row>
    <row r="15" spans="2:10" ht="89.25" customHeight="1" x14ac:dyDescent="0.25">
      <c r="B15" s="4" t="s">
        <v>21</v>
      </c>
      <c r="C15" s="6" t="s">
        <v>58</v>
      </c>
      <c r="D15" s="7" t="s">
        <v>59</v>
      </c>
      <c r="E15" s="8" t="s">
        <v>10</v>
      </c>
      <c r="I15" s="20" t="s">
        <v>592</v>
      </c>
    </row>
    <row r="16" spans="2:10" ht="20.25" customHeight="1" x14ac:dyDescent="0.25">
      <c r="B16" s="3" t="s">
        <v>22</v>
      </c>
      <c r="C16" s="6" t="s">
        <v>60</v>
      </c>
      <c r="D16" s="7" t="s">
        <v>61</v>
      </c>
      <c r="E16" s="7" t="s">
        <v>11</v>
      </c>
    </row>
    <row r="17" spans="2:5" ht="18" customHeight="1" x14ac:dyDescent="0.25">
      <c r="B17" s="3" t="s">
        <v>13</v>
      </c>
      <c r="C17" s="6" t="s">
        <v>62</v>
      </c>
      <c r="D17" s="7" t="s">
        <v>63</v>
      </c>
      <c r="E17" s="7" t="s">
        <v>11</v>
      </c>
    </row>
    <row r="18" spans="2:5" ht="18" customHeight="1" x14ac:dyDescent="0.25">
      <c r="B18" s="3" t="s">
        <v>23</v>
      </c>
      <c r="C18" s="6" t="s">
        <v>64</v>
      </c>
      <c r="D18" s="7" t="s">
        <v>65</v>
      </c>
      <c r="E18" s="7" t="s">
        <v>11</v>
      </c>
    </row>
    <row r="19" spans="2:5" ht="18.75" customHeight="1" x14ac:dyDescent="0.25">
      <c r="B19" s="3" t="s">
        <v>24</v>
      </c>
      <c r="C19" s="6" t="s">
        <v>66</v>
      </c>
      <c r="D19" s="7" t="s">
        <v>67</v>
      </c>
      <c r="E19" s="7" t="s">
        <v>11</v>
      </c>
    </row>
    <row r="20" spans="2:5" ht="20.25" customHeight="1" x14ac:dyDescent="0.25">
      <c r="B20" s="3" t="s">
        <v>25</v>
      </c>
      <c r="C20" s="6" t="s">
        <v>68</v>
      </c>
      <c r="D20" s="7" t="s">
        <v>69</v>
      </c>
      <c r="E20" s="7" t="s">
        <v>11</v>
      </c>
    </row>
    <row r="21" spans="2:5" ht="15" customHeight="1" x14ac:dyDescent="0.25">
      <c r="B21" s="3" t="s">
        <v>26</v>
      </c>
      <c r="C21" s="6" t="s">
        <v>70</v>
      </c>
      <c r="D21" s="7" t="s">
        <v>71</v>
      </c>
      <c r="E21" s="7" t="s">
        <v>11</v>
      </c>
    </row>
    <row r="22" spans="2:5" ht="24.75" customHeight="1" x14ac:dyDescent="0.25">
      <c r="B22" s="3" t="s">
        <v>27</v>
      </c>
      <c r="C22" s="6" t="s">
        <v>72</v>
      </c>
      <c r="D22" s="7" t="s">
        <v>73</v>
      </c>
      <c r="E22" s="7" t="s">
        <v>11</v>
      </c>
    </row>
    <row r="23" spans="2:5" ht="24.75" customHeight="1" x14ac:dyDescent="0.25">
      <c r="B23" s="3" t="s">
        <v>29</v>
      </c>
      <c r="C23" s="6" t="s">
        <v>74</v>
      </c>
      <c r="D23" s="7" t="s">
        <v>75</v>
      </c>
      <c r="E23" s="7" t="s">
        <v>11</v>
      </c>
    </row>
    <row r="24" spans="2:5" ht="24.75" customHeight="1" x14ac:dyDescent="0.25">
      <c r="B24" s="5" t="s">
        <v>33</v>
      </c>
      <c r="C24" s="6" t="s">
        <v>76</v>
      </c>
      <c r="D24" s="7" t="s">
        <v>77</v>
      </c>
      <c r="E24" s="7" t="s">
        <v>11</v>
      </c>
    </row>
    <row r="25" spans="2:5" ht="23.25" customHeight="1" x14ac:dyDescent="0.25">
      <c r="B25" s="5" t="s">
        <v>28</v>
      </c>
      <c r="C25" s="6" t="s">
        <v>78</v>
      </c>
      <c r="D25" s="7" t="s">
        <v>79</v>
      </c>
      <c r="E25" s="7" t="s">
        <v>11</v>
      </c>
    </row>
    <row r="26" spans="2:5" ht="15.75" x14ac:dyDescent="0.25">
      <c r="B26" s="3" t="s">
        <v>30</v>
      </c>
      <c r="C26" s="6" t="s">
        <v>80</v>
      </c>
      <c r="D26" s="7" t="s">
        <v>81</v>
      </c>
      <c r="E26" s="7" t="s">
        <v>11</v>
      </c>
    </row>
    <row r="27" spans="2:5" ht="31.5" x14ac:dyDescent="0.25">
      <c r="B27" s="3" t="s">
        <v>31</v>
      </c>
      <c r="C27" s="6" t="s">
        <v>82</v>
      </c>
      <c r="D27" s="7" t="s">
        <v>83</v>
      </c>
      <c r="E27" s="7" t="s">
        <v>11</v>
      </c>
    </row>
    <row r="28" spans="2:5" ht="15.75" x14ac:dyDescent="0.25">
      <c r="B28" s="3" t="s">
        <v>28</v>
      </c>
      <c r="C28" s="6" t="s">
        <v>84</v>
      </c>
      <c r="D28" s="7" t="s">
        <v>85</v>
      </c>
      <c r="E28" s="7" t="s">
        <v>11</v>
      </c>
    </row>
    <row r="29" spans="2:5" ht="21.75" customHeight="1" x14ac:dyDescent="0.25">
      <c r="B29" s="3" t="s">
        <v>781</v>
      </c>
      <c r="C29" s="6" t="s">
        <v>86</v>
      </c>
      <c r="D29" s="7" t="s">
        <v>87</v>
      </c>
      <c r="E29" s="7" t="s">
        <v>11</v>
      </c>
    </row>
    <row r="30" spans="2:5" ht="15.75" x14ac:dyDescent="0.25">
      <c r="B30" s="3" t="s">
        <v>32</v>
      </c>
      <c r="C30" s="6" t="s">
        <v>88</v>
      </c>
      <c r="D30" s="7" t="s">
        <v>89</v>
      </c>
      <c r="E30" s="7" t="s">
        <v>11</v>
      </c>
    </row>
    <row r="31" spans="2:5" ht="15.75" x14ac:dyDescent="0.25">
      <c r="C31" s="6" t="s">
        <v>90</v>
      </c>
      <c r="D31" s="7" t="s">
        <v>91</v>
      </c>
      <c r="E31" s="7" t="s">
        <v>11</v>
      </c>
    </row>
    <row r="32" spans="2:5" ht="15.75" x14ac:dyDescent="0.25">
      <c r="C32" s="6" t="s">
        <v>92</v>
      </c>
      <c r="D32" s="7" t="s">
        <v>93</v>
      </c>
      <c r="E32" s="7" t="s">
        <v>11</v>
      </c>
    </row>
    <row r="33" spans="3:5" ht="15.75" x14ac:dyDescent="0.25">
      <c r="C33" s="6" t="s">
        <v>94</v>
      </c>
      <c r="D33" s="7" t="s">
        <v>95</v>
      </c>
      <c r="E33" s="7" t="s">
        <v>11</v>
      </c>
    </row>
    <row r="34" spans="3:5" ht="15.75" x14ac:dyDescent="0.25">
      <c r="C34" s="6" t="s">
        <v>267</v>
      </c>
      <c r="D34" s="7" t="s">
        <v>268</v>
      </c>
      <c r="E34" s="7" t="s">
        <v>12</v>
      </c>
    </row>
    <row r="35" spans="3:5" ht="15.75" x14ac:dyDescent="0.25">
      <c r="C35" s="6" t="s">
        <v>269</v>
      </c>
      <c r="D35" s="7" t="s">
        <v>270</v>
      </c>
      <c r="E35" s="7" t="s">
        <v>12</v>
      </c>
    </row>
    <row r="36" spans="3:5" ht="15.75" x14ac:dyDescent="0.25">
      <c r="C36" s="6" t="s">
        <v>271</v>
      </c>
      <c r="D36" s="7" t="s">
        <v>272</v>
      </c>
      <c r="E36" s="7" t="s">
        <v>12</v>
      </c>
    </row>
    <row r="37" spans="3:5" ht="15.75" x14ac:dyDescent="0.25">
      <c r="C37" s="6" t="s">
        <v>273</v>
      </c>
      <c r="D37" s="7" t="s">
        <v>274</v>
      </c>
      <c r="E37" s="7" t="s">
        <v>12</v>
      </c>
    </row>
    <row r="38" spans="3:5" ht="15.75" x14ac:dyDescent="0.25">
      <c r="C38" s="6" t="s">
        <v>275</v>
      </c>
      <c r="D38" s="7" t="s">
        <v>276</v>
      </c>
      <c r="E38" s="7" t="s">
        <v>12</v>
      </c>
    </row>
    <row r="39" spans="3:5" ht="15.75" x14ac:dyDescent="0.25">
      <c r="C39" s="6" t="s">
        <v>277</v>
      </c>
      <c r="D39" s="7" t="s">
        <v>278</v>
      </c>
      <c r="E39" s="7" t="s">
        <v>12</v>
      </c>
    </row>
    <row r="40" spans="3:5" ht="15.75" x14ac:dyDescent="0.25">
      <c r="C40" s="6" t="s">
        <v>96</v>
      </c>
      <c r="D40" s="7" t="s">
        <v>97</v>
      </c>
      <c r="E40" s="7" t="s">
        <v>11</v>
      </c>
    </row>
    <row r="41" spans="3:5" ht="15.75" x14ac:dyDescent="0.25">
      <c r="C41" s="6" t="s">
        <v>98</v>
      </c>
      <c r="D41" s="7" t="s">
        <v>99</v>
      </c>
      <c r="E41" s="7" t="s">
        <v>11</v>
      </c>
    </row>
    <row r="42" spans="3:5" ht="15.75" x14ac:dyDescent="0.25">
      <c r="C42" s="6" t="s">
        <v>100</v>
      </c>
      <c r="D42" s="7" t="s">
        <v>101</v>
      </c>
      <c r="E42" s="7" t="s">
        <v>11</v>
      </c>
    </row>
    <row r="43" spans="3:5" ht="15.75" x14ac:dyDescent="0.25">
      <c r="C43" s="6" t="s">
        <v>102</v>
      </c>
      <c r="D43" s="7" t="s">
        <v>103</v>
      </c>
      <c r="E43" s="7" t="s">
        <v>11</v>
      </c>
    </row>
    <row r="44" spans="3:5" ht="31.5" x14ac:dyDescent="0.25">
      <c r="C44" s="6" t="s">
        <v>279</v>
      </c>
      <c r="D44" s="7" t="s">
        <v>280</v>
      </c>
      <c r="E44" s="7" t="s">
        <v>14</v>
      </c>
    </row>
    <row r="45" spans="3:5" ht="31.5" x14ac:dyDescent="0.25">
      <c r="C45" s="6" t="s">
        <v>281</v>
      </c>
      <c r="D45" s="7" t="s">
        <v>282</v>
      </c>
      <c r="E45" s="7" t="s">
        <v>14</v>
      </c>
    </row>
    <row r="46" spans="3:5" ht="31.5" x14ac:dyDescent="0.25">
      <c r="C46" s="6" t="s">
        <v>283</v>
      </c>
      <c r="D46" s="7" t="s">
        <v>284</v>
      </c>
      <c r="E46" s="7" t="s">
        <v>14</v>
      </c>
    </row>
    <row r="47" spans="3:5" ht="15.75" x14ac:dyDescent="0.25">
      <c r="C47" s="6" t="s">
        <v>285</v>
      </c>
      <c r="D47" s="7" t="s">
        <v>286</v>
      </c>
      <c r="E47" s="7" t="s">
        <v>14</v>
      </c>
    </row>
    <row r="48" spans="3:5" ht="15.75" x14ac:dyDescent="0.25">
      <c r="C48" s="6" t="s">
        <v>287</v>
      </c>
      <c r="D48" s="7" t="s">
        <v>288</v>
      </c>
      <c r="E48" s="7" t="s">
        <v>14</v>
      </c>
    </row>
    <row r="49" spans="3:5" ht="15.75" x14ac:dyDescent="0.25">
      <c r="C49" s="6" t="s">
        <v>289</v>
      </c>
      <c r="D49" s="7" t="s">
        <v>290</v>
      </c>
      <c r="E49" s="7" t="s">
        <v>14</v>
      </c>
    </row>
    <row r="50" spans="3:5" ht="15.75" x14ac:dyDescent="0.25">
      <c r="C50" s="6" t="s">
        <v>291</v>
      </c>
      <c r="D50" s="7" t="s">
        <v>292</v>
      </c>
      <c r="E50" s="7" t="s">
        <v>15</v>
      </c>
    </row>
    <row r="51" spans="3:5" ht="15.75" x14ac:dyDescent="0.25">
      <c r="C51" s="6" t="s">
        <v>293</v>
      </c>
      <c r="D51" s="7" t="s">
        <v>294</v>
      </c>
      <c r="E51" s="7" t="s">
        <v>15</v>
      </c>
    </row>
    <row r="52" spans="3:5" ht="15.75" x14ac:dyDescent="0.25">
      <c r="C52" s="6" t="s">
        <v>295</v>
      </c>
      <c r="D52" s="7" t="s">
        <v>296</v>
      </c>
      <c r="E52" s="7" t="s">
        <v>15</v>
      </c>
    </row>
    <row r="53" spans="3:5" ht="15.75" x14ac:dyDescent="0.25">
      <c r="C53" s="6" t="s">
        <v>297</v>
      </c>
      <c r="D53" s="7" t="s">
        <v>298</v>
      </c>
      <c r="E53" s="7" t="s">
        <v>15</v>
      </c>
    </row>
    <row r="54" spans="3:5" ht="31.5" x14ac:dyDescent="0.25">
      <c r="C54" s="6" t="s">
        <v>299</v>
      </c>
      <c r="D54" s="7" t="s">
        <v>300</v>
      </c>
      <c r="E54" s="7" t="s">
        <v>15</v>
      </c>
    </row>
    <row r="55" spans="3:5" ht="15.75" x14ac:dyDescent="0.25">
      <c r="C55" s="6" t="s">
        <v>301</v>
      </c>
      <c r="D55" s="7" t="s">
        <v>302</v>
      </c>
      <c r="E55" s="7" t="s">
        <v>15</v>
      </c>
    </row>
    <row r="56" spans="3:5" ht="15.75" x14ac:dyDescent="0.25">
      <c r="C56" s="6" t="s">
        <v>303</v>
      </c>
      <c r="D56" s="7" t="s">
        <v>304</v>
      </c>
      <c r="E56" s="7" t="s">
        <v>16</v>
      </c>
    </row>
    <row r="57" spans="3:5" ht="15.75" x14ac:dyDescent="0.25">
      <c r="C57" s="6" t="s">
        <v>305</v>
      </c>
      <c r="D57" s="7" t="s">
        <v>306</v>
      </c>
      <c r="E57" s="7" t="s">
        <v>16</v>
      </c>
    </row>
    <row r="58" spans="3:5" ht="15.75" x14ac:dyDescent="0.25">
      <c r="C58" s="6" t="s">
        <v>307</v>
      </c>
      <c r="D58" s="7" t="s">
        <v>308</v>
      </c>
      <c r="E58" s="7" t="s">
        <v>16</v>
      </c>
    </row>
    <row r="59" spans="3:5" ht="15.75" x14ac:dyDescent="0.25">
      <c r="C59" s="6" t="s">
        <v>309</v>
      </c>
      <c r="D59" s="7" t="s">
        <v>310</v>
      </c>
      <c r="E59" s="7" t="s">
        <v>16</v>
      </c>
    </row>
    <row r="60" spans="3:5" ht="15.75" x14ac:dyDescent="0.25">
      <c r="C60" s="6" t="s">
        <v>311</v>
      </c>
      <c r="D60" s="7" t="s">
        <v>312</v>
      </c>
      <c r="E60" s="7" t="s">
        <v>16</v>
      </c>
    </row>
    <row r="61" spans="3:5" ht="15.75" x14ac:dyDescent="0.25">
      <c r="C61" s="6" t="s">
        <v>313</v>
      </c>
      <c r="D61" s="7" t="s">
        <v>314</v>
      </c>
      <c r="E61" s="7" t="s">
        <v>16</v>
      </c>
    </row>
    <row r="62" spans="3:5" ht="31.5" x14ac:dyDescent="0.25">
      <c r="C62" s="6" t="s">
        <v>315</v>
      </c>
      <c r="D62" s="7" t="s">
        <v>316</v>
      </c>
      <c r="E62" s="7" t="s">
        <v>16</v>
      </c>
    </row>
    <row r="63" spans="3:5" ht="15.75" x14ac:dyDescent="0.25">
      <c r="C63" s="6" t="s">
        <v>317</v>
      </c>
      <c r="D63" s="7" t="s">
        <v>318</v>
      </c>
      <c r="E63" s="7" t="s">
        <v>16</v>
      </c>
    </row>
    <row r="64" spans="3:5" ht="15.75" x14ac:dyDescent="0.25">
      <c r="C64" s="6" t="s">
        <v>319</v>
      </c>
      <c r="D64" s="7" t="s">
        <v>320</v>
      </c>
      <c r="E64" s="7" t="s">
        <v>17</v>
      </c>
    </row>
    <row r="65" spans="3:5" ht="15.75" x14ac:dyDescent="0.25">
      <c r="C65" s="6" t="s">
        <v>321</v>
      </c>
      <c r="D65" s="7" t="s">
        <v>322</v>
      </c>
      <c r="E65" s="7" t="s">
        <v>17</v>
      </c>
    </row>
    <row r="66" spans="3:5" ht="15.75" x14ac:dyDescent="0.25">
      <c r="C66" s="6" t="s">
        <v>323</v>
      </c>
      <c r="D66" s="7" t="s">
        <v>324</v>
      </c>
      <c r="E66" s="7" t="s">
        <v>17</v>
      </c>
    </row>
    <row r="67" spans="3:5" ht="15.75" x14ac:dyDescent="0.25">
      <c r="C67" s="6" t="s">
        <v>325</v>
      </c>
      <c r="D67" s="7" t="s">
        <v>326</v>
      </c>
      <c r="E67" s="7" t="s">
        <v>17</v>
      </c>
    </row>
    <row r="68" spans="3:5" ht="15.75" x14ac:dyDescent="0.25">
      <c r="C68" s="6" t="s">
        <v>327</v>
      </c>
      <c r="D68" s="7" t="s">
        <v>328</v>
      </c>
      <c r="E68" s="7" t="s">
        <v>17</v>
      </c>
    </row>
    <row r="69" spans="3:5" ht="15.75" x14ac:dyDescent="0.25">
      <c r="C69" s="6" t="s">
        <v>329</v>
      </c>
      <c r="D69" s="7" t="s">
        <v>330</v>
      </c>
      <c r="E69" s="7" t="s">
        <v>17</v>
      </c>
    </row>
    <row r="70" spans="3:5" ht="15.75" x14ac:dyDescent="0.25">
      <c r="C70" s="6" t="s">
        <v>331</v>
      </c>
      <c r="D70" s="7" t="s">
        <v>332</v>
      </c>
      <c r="E70" s="7" t="s">
        <v>17</v>
      </c>
    </row>
    <row r="71" spans="3:5" ht="15.75" x14ac:dyDescent="0.25">
      <c r="C71" s="6" t="s">
        <v>333</v>
      </c>
      <c r="D71" s="7" t="s">
        <v>334</v>
      </c>
      <c r="E71" s="7" t="s">
        <v>17</v>
      </c>
    </row>
    <row r="72" spans="3:5" ht="15.75" x14ac:dyDescent="0.25">
      <c r="C72" s="6" t="s">
        <v>335</v>
      </c>
      <c r="D72" s="7" t="s">
        <v>336</v>
      </c>
      <c r="E72" s="7" t="s">
        <v>17</v>
      </c>
    </row>
    <row r="73" spans="3:5" ht="15.75" x14ac:dyDescent="0.25">
      <c r="C73" s="6" t="s">
        <v>337</v>
      </c>
      <c r="D73" s="7" t="s">
        <v>338</v>
      </c>
      <c r="E73" s="7" t="s">
        <v>17</v>
      </c>
    </row>
    <row r="74" spans="3:5" ht="31.5" x14ac:dyDescent="0.25">
      <c r="C74" s="6" t="s">
        <v>339</v>
      </c>
      <c r="D74" s="7" t="s">
        <v>340</v>
      </c>
      <c r="E74" s="7" t="s">
        <v>17</v>
      </c>
    </row>
    <row r="75" spans="3:5" ht="31.5" x14ac:dyDescent="0.25">
      <c r="C75" s="6" t="s">
        <v>341</v>
      </c>
      <c r="D75" s="7" t="s">
        <v>342</v>
      </c>
      <c r="E75" s="7" t="s">
        <v>18</v>
      </c>
    </row>
    <row r="76" spans="3:5" ht="15.75" x14ac:dyDescent="0.25">
      <c r="C76" s="6" t="s">
        <v>343</v>
      </c>
      <c r="D76" s="7" t="s">
        <v>344</v>
      </c>
      <c r="E76" s="7" t="s">
        <v>18</v>
      </c>
    </row>
    <row r="77" spans="3:5" ht="15.75" x14ac:dyDescent="0.25">
      <c r="C77" s="6" t="s">
        <v>345</v>
      </c>
      <c r="D77" s="7" t="s">
        <v>346</v>
      </c>
      <c r="E77" s="7" t="s">
        <v>18</v>
      </c>
    </row>
    <row r="78" spans="3:5" ht="15.75" x14ac:dyDescent="0.25">
      <c r="C78" s="6" t="s">
        <v>347</v>
      </c>
      <c r="D78" s="7" t="s">
        <v>348</v>
      </c>
      <c r="E78" s="7" t="s">
        <v>18</v>
      </c>
    </row>
    <row r="79" spans="3:5" ht="15.75" x14ac:dyDescent="0.25">
      <c r="C79" s="6" t="s">
        <v>349</v>
      </c>
      <c r="D79" s="7" t="s">
        <v>350</v>
      </c>
      <c r="E79" s="7" t="s">
        <v>19</v>
      </c>
    </row>
    <row r="80" spans="3:5" ht="15.75" x14ac:dyDescent="0.25">
      <c r="C80" s="9" t="s">
        <v>351</v>
      </c>
      <c r="D80" s="7" t="s">
        <v>352</v>
      </c>
      <c r="E80" s="7" t="s">
        <v>19</v>
      </c>
    </row>
    <row r="81" spans="3:5" ht="15.75" x14ac:dyDescent="0.25">
      <c r="C81" s="6" t="s">
        <v>353</v>
      </c>
      <c r="D81" s="7" t="s">
        <v>354</v>
      </c>
      <c r="E81" s="7" t="s">
        <v>19</v>
      </c>
    </row>
    <row r="82" spans="3:5" ht="15.75" x14ac:dyDescent="0.25">
      <c r="C82" s="6" t="s">
        <v>355</v>
      </c>
      <c r="D82" s="7" t="s">
        <v>356</v>
      </c>
      <c r="E82" s="7" t="s">
        <v>19</v>
      </c>
    </row>
    <row r="83" spans="3:5" ht="15.75" x14ac:dyDescent="0.25">
      <c r="C83" s="9" t="s">
        <v>357</v>
      </c>
      <c r="D83" s="7" t="s">
        <v>358</v>
      </c>
      <c r="E83" s="7" t="s">
        <v>20</v>
      </c>
    </row>
    <row r="84" spans="3:5" ht="15.75" x14ac:dyDescent="0.25">
      <c r="C84" s="9" t="s">
        <v>359</v>
      </c>
      <c r="D84" s="7" t="s">
        <v>360</v>
      </c>
      <c r="E84" s="7" t="s">
        <v>20</v>
      </c>
    </row>
    <row r="85" spans="3:5" ht="15.75" x14ac:dyDescent="0.25">
      <c r="C85" s="9" t="s">
        <v>361</v>
      </c>
      <c r="D85" s="7" t="s">
        <v>362</v>
      </c>
      <c r="E85" s="7" t="s">
        <v>20</v>
      </c>
    </row>
    <row r="86" spans="3:5" ht="15.75" x14ac:dyDescent="0.25">
      <c r="C86" s="9" t="s">
        <v>363</v>
      </c>
      <c r="D86" s="7" t="s">
        <v>364</v>
      </c>
      <c r="E86" s="7" t="s">
        <v>20</v>
      </c>
    </row>
    <row r="87" spans="3:5" ht="15.75" x14ac:dyDescent="0.25">
      <c r="C87" s="9" t="s">
        <v>365</v>
      </c>
      <c r="D87" s="7" t="s">
        <v>366</v>
      </c>
      <c r="E87" s="7" t="s">
        <v>20</v>
      </c>
    </row>
    <row r="88" spans="3:5" ht="15.75" x14ac:dyDescent="0.25">
      <c r="C88" s="9" t="s">
        <v>367</v>
      </c>
      <c r="D88" s="7" t="s">
        <v>368</v>
      </c>
      <c r="E88" s="7" t="s">
        <v>20</v>
      </c>
    </row>
    <row r="89" spans="3:5" ht="15.75" x14ac:dyDescent="0.25">
      <c r="C89" s="9" t="s">
        <v>369</v>
      </c>
      <c r="D89" s="7" t="s">
        <v>370</v>
      </c>
      <c r="E89" s="7" t="s">
        <v>20</v>
      </c>
    </row>
    <row r="90" spans="3:5" ht="15.75" x14ac:dyDescent="0.25">
      <c r="C90" s="9" t="s">
        <v>371</v>
      </c>
      <c r="D90" s="7" t="s">
        <v>372</v>
      </c>
      <c r="E90" s="7" t="s">
        <v>20</v>
      </c>
    </row>
    <row r="91" spans="3:5" ht="15.75" x14ac:dyDescent="0.25">
      <c r="C91" s="9" t="s">
        <v>373</v>
      </c>
      <c r="D91" s="7" t="s">
        <v>374</v>
      </c>
      <c r="E91" s="7" t="s">
        <v>20</v>
      </c>
    </row>
    <row r="92" spans="3:5" ht="15.75" x14ac:dyDescent="0.25">
      <c r="C92" s="9" t="s">
        <v>375</v>
      </c>
      <c r="D92" s="7" t="s">
        <v>376</v>
      </c>
      <c r="E92" s="7" t="s">
        <v>20</v>
      </c>
    </row>
    <row r="93" spans="3:5" ht="15.75" x14ac:dyDescent="0.25">
      <c r="C93" s="9" t="s">
        <v>377</v>
      </c>
      <c r="D93" s="7" t="s">
        <v>378</v>
      </c>
      <c r="E93" s="7" t="s">
        <v>20</v>
      </c>
    </row>
    <row r="94" spans="3:5" ht="15.75" x14ac:dyDescent="0.25">
      <c r="C94" s="9" t="s">
        <v>379</v>
      </c>
      <c r="D94" s="7" t="s">
        <v>380</v>
      </c>
      <c r="E94" s="7" t="s">
        <v>20</v>
      </c>
    </row>
    <row r="95" spans="3:5" ht="15.75" x14ac:dyDescent="0.25">
      <c r="C95" s="9" t="s">
        <v>381</v>
      </c>
      <c r="D95" s="7" t="s">
        <v>382</v>
      </c>
      <c r="E95" s="7" t="s">
        <v>20</v>
      </c>
    </row>
    <row r="96" spans="3:5" ht="15.75" x14ac:dyDescent="0.25">
      <c r="C96" s="9" t="s">
        <v>383</v>
      </c>
      <c r="D96" s="7" t="s">
        <v>384</v>
      </c>
      <c r="E96" s="7" t="s">
        <v>20</v>
      </c>
    </row>
    <row r="97" spans="3:5" ht="15.75" x14ac:dyDescent="0.25">
      <c r="C97" s="9" t="s">
        <v>385</v>
      </c>
      <c r="D97" s="7" t="s">
        <v>386</v>
      </c>
      <c r="E97" s="7" t="s">
        <v>20</v>
      </c>
    </row>
    <row r="98" spans="3:5" ht="31.5" x14ac:dyDescent="0.25">
      <c r="C98" s="6" t="s">
        <v>387</v>
      </c>
      <c r="D98" s="7" t="s">
        <v>388</v>
      </c>
      <c r="E98" s="7" t="s">
        <v>12</v>
      </c>
    </row>
    <row r="99" spans="3:5" ht="15.75" x14ac:dyDescent="0.25">
      <c r="C99" s="6" t="s">
        <v>239</v>
      </c>
      <c r="D99" s="7" t="s">
        <v>240</v>
      </c>
      <c r="E99" s="10" t="s">
        <v>21</v>
      </c>
    </row>
    <row r="100" spans="3:5" ht="15.75" x14ac:dyDescent="0.25">
      <c r="C100" s="6" t="s">
        <v>241</v>
      </c>
      <c r="D100" s="7" t="s">
        <v>242</v>
      </c>
      <c r="E100" s="7" t="s">
        <v>21</v>
      </c>
    </row>
    <row r="101" spans="3:5" ht="15.75" x14ac:dyDescent="0.25">
      <c r="C101" s="6" t="s">
        <v>243</v>
      </c>
      <c r="D101" s="7" t="s">
        <v>244</v>
      </c>
      <c r="E101" s="7" t="s">
        <v>21</v>
      </c>
    </row>
    <row r="102" spans="3:5" ht="15.75" x14ac:dyDescent="0.25">
      <c r="C102" s="6" t="s">
        <v>104</v>
      </c>
      <c r="D102" s="7" t="s">
        <v>105</v>
      </c>
      <c r="E102" s="7" t="s">
        <v>13</v>
      </c>
    </row>
    <row r="103" spans="3:5" ht="15.75" x14ac:dyDescent="0.25">
      <c r="C103" s="8" t="s">
        <v>389</v>
      </c>
      <c r="D103" s="7" t="s">
        <v>390</v>
      </c>
      <c r="E103" s="7" t="s">
        <v>22</v>
      </c>
    </row>
    <row r="104" spans="3:5" ht="15.75" x14ac:dyDescent="0.25">
      <c r="C104" s="11" t="s">
        <v>391</v>
      </c>
      <c r="D104" s="12" t="s">
        <v>392</v>
      </c>
      <c r="E104" s="12" t="s">
        <v>22</v>
      </c>
    </row>
    <row r="105" spans="3:5" ht="15.75" x14ac:dyDescent="0.25">
      <c r="C105" s="11" t="s">
        <v>393</v>
      </c>
      <c r="D105" s="12" t="s">
        <v>394</v>
      </c>
      <c r="E105" s="12" t="s">
        <v>22</v>
      </c>
    </row>
    <row r="106" spans="3:5" ht="15.75" x14ac:dyDescent="0.25">
      <c r="C106" s="11" t="s">
        <v>395</v>
      </c>
      <c r="D106" s="12" t="s">
        <v>396</v>
      </c>
      <c r="E106" s="12" t="s">
        <v>22</v>
      </c>
    </row>
    <row r="107" spans="3:5" ht="15.75" x14ac:dyDescent="0.25">
      <c r="C107" s="11" t="s">
        <v>397</v>
      </c>
      <c r="D107" s="12" t="s">
        <v>398</v>
      </c>
      <c r="E107" s="12" t="s">
        <v>22</v>
      </c>
    </row>
    <row r="108" spans="3:5" ht="15.75" x14ac:dyDescent="0.25">
      <c r="C108" s="11" t="s">
        <v>399</v>
      </c>
      <c r="D108" s="12" t="s">
        <v>400</v>
      </c>
      <c r="E108" s="12" t="s">
        <v>22</v>
      </c>
    </row>
    <row r="109" spans="3:5" ht="15.75" x14ac:dyDescent="0.25">
      <c r="C109" s="11" t="s">
        <v>401</v>
      </c>
      <c r="D109" s="12" t="s">
        <v>402</v>
      </c>
      <c r="E109" s="12" t="s">
        <v>22</v>
      </c>
    </row>
    <row r="110" spans="3:5" ht="15.75" x14ac:dyDescent="0.25">
      <c r="C110" s="11" t="s">
        <v>403</v>
      </c>
      <c r="D110" s="12" t="s">
        <v>404</v>
      </c>
      <c r="E110" s="12" t="s">
        <v>22</v>
      </c>
    </row>
    <row r="111" spans="3:5" ht="15.75" x14ac:dyDescent="0.25">
      <c r="C111" s="11" t="s">
        <v>405</v>
      </c>
      <c r="D111" s="12" t="s">
        <v>406</v>
      </c>
      <c r="E111" s="12" t="s">
        <v>22</v>
      </c>
    </row>
    <row r="112" spans="3:5" ht="15.75" x14ac:dyDescent="0.25">
      <c r="C112" s="11" t="s">
        <v>407</v>
      </c>
      <c r="D112" s="12" t="s">
        <v>408</v>
      </c>
      <c r="E112" s="12" t="s">
        <v>22</v>
      </c>
    </row>
    <row r="113" spans="3:5" ht="15.75" x14ac:dyDescent="0.25">
      <c r="C113" s="11" t="s">
        <v>409</v>
      </c>
      <c r="D113" s="12" t="s">
        <v>410</v>
      </c>
      <c r="E113" s="12" t="s">
        <v>22</v>
      </c>
    </row>
    <row r="114" spans="3:5" ht="15.75" x14ac:dyDescent="0.25">
      <c r="C114" s="11" t="s">
        <v>411</v>
      </c>
      <c r="D114" s="12" t="s">
        <v>412</v>
      </c>
      <c r="E114" s="12" t="s">
        <v>22</v>
      </c>
    </row>
    <row r="115" spans="3:5" ht="15.75" x14ac:dyDescent="0.25">
      <c r="C115" s="11" t="s">
        <v>413</v>
      </c>
      <c r="D115" s="12" t="s">
        <v>414</v>
      </c>
      <c r="E115" s="12" t="s">
        <v>22</v>
      </c>
    </row>
    <row r="116" spans="3:5" ht="15.75" x14ac:dyDescent="0.25">
      <c r="C116" s="11" t="s">
        <v>415</v>
      </c>
      <c r="D116" s="12" t="s">
        <v>416</v>
      </c>
      <c r="E116" s="12" t="s">
        <v>22</v>
      </c>
    </row>
    <row r="117" spans="3:5" ht="15.75" x14ac:dyDescent="0.25">
      <c r="C117" s="11" t="s">
        <v>417</v>
      </c>
      <c r="D117" s="12" t="s">
        <v>418</v>
      </c>
      <c r="E117" s="12" t="s">
        <v>22</v>
      </c>
    </row>
    <row r="118" spans="3:5" ht="15.75" x14ac:dyDescent="0.25">
      <c r="C118" s="6" t="s">
        <v>419</v>
      </c>
      <c r="D118" s="7" t="s">
        <v>420</v>
      </c>
      <c r="E118" s="7" t="s">
        <v>22</v>
      </c>
    </row>
    <row r="119" spans="3:5" ht="15.75" x14ac:dyDescent="0.25">
      <c r="C119" s="6" t="s">
        <v>421</v>
      </c>
      <c r="D119" s="7" t="s">
        <v>422</v>
      </c>
      <c r="E119" s="7" t="s">
        <v>22</v>
      </c>
    </row>
    <row r="120" spans="3:5" ht="15.75" x14ac:dyDescent="0.25">
      <c r="C120" s="6" t="s">
        <v>423</v>
      </c>
      <c r="D120" s="7" t="s">
        <v>424</v>
      </c>
      <c r="E120" s="7" t="s">
        <v>22</v>
      </c>
    </row>
    <row r="121" spans="3:5" ht="31.5" x14ac:dyDescent="0.25">
      <c r="C121" s="6" t="s">
        <v>106</v>
      </c>
      <c r="D121" s="7" t="s">
        <v>425</v>
      </c>
      <c r="E121" s="7" t="s">
        <v>13</v>
      </c>
    </row>
    <row r="122" spans="3:5" ht="15.75" x14ac:dyDescent="0.25">
      <c r="C122" s="6" t="s">
        <v>426</v>
      </c>
      <c r="D122" s="7" t="s">
        <v>427</v>
      </c>
      <c r="E122" s="7" t="s">
        <v>22</v>
      </c>
    </row>
    <row r="123" spans="3:5" ht="15.75" x14ac:dyDescent="0.25">
      <c r="C123" s="6" t="s">
        <v>428</v>
      </c>
      <c r="D123" s="7" t="s">
        <v>429</v>
      </c>
      <c r="E123" s="7" t="s">
        <v>22</v>
      </c>
    </row>
    <row r="124" spans="3:5" ht="15.75" x14ac:dyDescent="0.25">
      <c r="C124" s="6" t="s">
        <v>430</v>
      </c>
      <c r="D124" s="7" t="s">
        <v>431</v>
      </c>
      <c r="E124" s="7" t="s">
        <v>23</v>
      </c>
    </row>
    <row r="125" spans="3:5" ht="15.75" x14ac:dyDescent="0.25">
      <c r="C125" s="11" t="s">
        <v>432</v>
      </c>
      <c r="D125" s="7" t="s">
        <v>433</v>
      </c>
      <c r="E125" s="7" t="s">
        <v>23</v>
      </c>
    </row>
    <row r="126" spans="3:5" ht="15.75" x14ac:dyDescent="0.25">
      <c r="C126" s="11" t="s">
        <v>434</v>
      </c>
      <c r="D126" s="7" t="s">
        <v>435</v>
      </c>
      <c r="E126" s="7" t="s">
        <v>23</v>
      </c>
    </row>
    <row r="127" spans="3:5" ht="15.75" x14ac:dyDescent="0.25">
      <c r="C127" s="11" t="s">
        <v>436</v>
      </c>
      <c r="D127" s="7" t="s">
        <v>437</v>
      </c>
      <c r="E127" s="7" t="s">
        <v>23</v>
      </c>
    </row>
    <row r="128" spans="3:5" ht="15.75" x14ac:dyDescent="0.25">
      <c r="C128" s="11" t="s">
        <v>438</v>
      </c>
      <c r="D128" s="7" t="s">
        <v>439</v>
      </c>
      <c r="E128" s="7" t="s">
        <v>23</v>
      </c>
    </row>
    <row r="129" spans="3:5" ht="15.75" x14ac:dyDescent="0.25">
      <c r="C129" s="11" t="s">
        <v>440</v>
      </c>
      <c r="D129" s="7" t="s">
        <v>441</v>
      </c>
      <c r="E129" s="7" t="s">
        <v>23</v>
      </c>
    </row>
    <row r="130" spans="3:5" ht="15.75" x14ac:dyDescent="0.25">
      <c r="C130" s="11" t="s">
        <v>442</v>
      </c>
      <c r="D130" s="7" t="s">
        <v>443</v>
      </c>
      <c r="E130" s="7" t="s">
        <v>23</v>
      </c>
    </row>
    <row r="131" spans="3:5" ht="15.75" x14ac:dyDescent="0.25">
      <c r="C131" s="11" t="s">
        <v>444</v>
      </c>
      <c r="D131" s="7" t="s">
        <v>445</v>
      </c>
      <c r="E131" s="7" t="s">
        <v>23</v>
      </c>
    </row>
    <row r="132" spans="3:5" ht="15.75" x14ac:dyDescent="0.25">
      <c r="C132" s="6" t="s">
        <v>446</v>
      </c>
      <c r="D132" s="7" t="s">
        <v>447</v>
      </c>
      <c r="E132" s="8" t="s">
        <v>23</v>
      </c>
    </row>
    <row r="133" spans="3:5" ht="15.75" x14ac:dyDescent="0.25">
      <c r="C133" s="6" t="s">
        <v>448</v>
      </c>
      <c r="D133" s="7" t="s">
        <v>449</v>
      </c>
      <c r="E133" s="7" t="s">
        <v>23</v>
      </c>
    </row>
    <row r="134" spans="3:5" ht="15.75" x14ac:dyDescent="0.25">
      <c r="C134" s="6" t="s">
        <v>450</v>
      </c>
      <c r="D134" s="7" t="s">
        <v>451</v>
      </c>
      <c r="E134" s="7" t="s">
        <v>23</v>
      </c>
    </row>
    <row r="135" spans="3:5" ht="15.75" x14ac:dyDescent="0.25">
      <c r="C135" s="6" t="s">
        <v>452</v>
      </c>
      <c r="D135" s="7" t="s">
        <v>453</v>
      </c>
      <c r="E135" s="7" t="s">
        <v>23</v>
      </c>
    </row>
    <row r="136" spans="3:5" ht="15.75" x14ac:dyDescent="0.25">
      <c r="C136" s="6" t="s">
        <v>245</v>
      </c>
      <c r="D136" s="7" t="s">
        <v>246</v>
      </c>
      <c r="E136" s="7" t="s">
        <v>21</v>
      </c>
    </row>
    <row r="137" spans="3:5" ht="15.75" x14ac:dyDescent="0.25">
      <c r="C137" s="6" t="s">
        <v>247</v>
      </c>
      <c r="D137" s="7" t="s">
        <v>248</v>
      </c>
      <c r="E137" s="7" t="s">
        <v>21</v>
      </c>
    </row>
    <row r="138" spans="3:5" ht="15.75" x14ac:dyDescent="0.25">
      <c r="C138" s="6" t="s">
        <v>454</v>
      </c>
      <c r="D138" s="7" t="s">
        <v>455</v>
      </c>
      <c r="E138" s="7" t="s">
        <v>22</v>
      </c>
    </row>
    <row r="139" spans="3:5" ht="15.75" x14ac:dyDescent="0.25">
      <c r="C139" s="13" t="s">
        <v>456</v>
      </c>
      <c r="D139" s="12" t="s">
        <v>455</v>
      </c>
      <c r="E139" s="12" t="s">
        <v>22</v>
      </c>
    </row>
    <row r="140" spans="3:5" ht="15.75" x14ac:dyDescent="0.25">
      <c r="C140" s="13" t="s">
        <v>457</v>
      </c>
      <c r="D140" s="12" t="s">
        <v>458</v>
      </c>
      <c r="E140" s="12" t="s">
        <v>22</v>
      </c>
    </row>
    <row r="141" spans="3:5" ht="15.75" x14ac:dyDescent="0.25">
      <c r="C141" s="13" t="s">
        <v>459</v>
      </c>
      <c r="D141" s="12" t="s">
        <v>460</v>
      </c>
      <c r="E141" s="12" t="s">
        <v>22</v>
      </c>
    </row>
    <row r="142" spans="3:5" ht="15.75" x14ac:dyDescent="0.25">
      <c r="C142" s="6" t="s">
        <v>461</v>
      </c>
      <c r="D142" s="7" t="s">
        <v>462</v>
      </c>
      <c r="E142" s="7" t="s">
        <v>22</v>
      </c>
    </row>
    <row r="143" spans="3:5" ht="15.75" x14ac:dyDescent="0.25">
      <c r="C143" s="6" t="s">
        <v>107</v>
      </c>
      <c r="D143" s="7" t="s">
        <v>108</v>
      </c>
      <c r="E143" s="7" t="s">
        <v>13</v>
      </c>
    </row>
    <row r="144" spans="3:5" ht="15.75" x14ac:dyDescent="0.25">
      <c r="C144" s="6" t="s">
        <v>111</v>
      </c>
      <c r="D144" s="7" t="s">
        <v>112</v>
      </c>
      <c r="E144" s="7" t="s">
        <v>24</v>
      </c>
    </row>
    <row r="145" spans="3:5" ht="15.75" x14ac:dyDescent="0.25">
      <c r="C145" s="6" t="s">
        <v>113</v>
      </c>
      <c r="D145" s="7" t="s">
        <v>114</v>
      </c>
      <c r="E145" s="7" t="s">
        <v>24</v>
      </c>
    </row>
    <row r="146" spans="3:5" ht="15.75" x14ac:dyDescent="0.25">
      <c r="C146" s="6" t="s">
        <v>115</v>
      </c>
      <c r="D146" s="7" t="s">
        <v>116</v>
      </c>
      <c r="E146" s="7" t="s">
        <v>24</v>
      </c>
    </row>
    <row r="147" spans="3:5" ht="15.75" x14ac:dyDescent="0.25">
      <c r="C147" s="6" t="s">
        <v>117</v>
      </c>
      <c r="D147" s="7" t="s">
        <v>118</v>
      </c>
      <c r="E147" s="7" t="s">
        <v>24</v>
      </c>
    </row>
    <row r="148" spans="3:5" ht="15.75" x14ac:dyDescent="0.25">
      <c r="C148" s="6" t="s">
        <v>119</v>
      </c>
      <c r="D148" s="7" t="s">
        <v>120</v>
      </c>
      <c r="E148" s="7" t="s">
        <v>24</v>
      </c>
    </row>
    <row r="149" spans="3:5" ht="15.75" x14ac:dyDescent="0.25">
      <c r="C149" s="6" t="s">
        <v>121</v>
      </c>
      <c r="D149" s="7" t="s">
        <v>122</v>
      </c>
      <c r="E149" s="7" t="s">
        <v>24</v>
      </c>
    </row>
    <row r="150" spans="3:5" ht="15.75" x14ac:dyDescent="0.25">
      <c r="C150" s="6" t="s">
        <v>123</v>
      </c>
      <c r="D150" s="7" t="s">
        <v>124</v>
      </c>
      <c r="E150" s="7" t="s">
        <v>24</v>
      </c>
    </row>
    <row r="151" spans="3:5" ht="15.75" x14ac:dyDescent="0.25">
      <c r="C151" s="6" t="s">
        <v>125</v>
      </c>
      <c r="D151" s="7" t="s">
        <v>126</v>
      </c>
      <c r="E151" s="7" t="s">
        <v>24</v>
      </c>
    </row>
    <row r="152" spans="3:5" ht="15.75" x14ac:dyDescent="0.25">
      <c r="C152" s="9" t="s">
        <v>127</v>
      </c>
      <c r="D152" s="7" t="s">
        <v>128</v>
      </c>
      <c r="E152" s="7" t="s">
        <v>24</v>
      </c>
    </row>
    <row r="153" spans="3:5" ht="15.75" x14ac:dyDescent="0.25">
      <c r="C153" s="6" t="s">
        <v>129</v>
      </c>
      <c r="D153" s="7" t="s">
        <v>130</v>
      </c>
      <c r="E153" s="7" t="s">
        <v>24</v>
      </c>
    </row>
    <row r="154" spans="3:5" ht="15.75" x14ac:dyDescent="0.25">
      <c r="C154" s="6" t="s">
        <v>131</v>
      </c>
      <c r="D154" s="7" t="s">
        <v>132</v>
      </c>
      <c r="E154" s="7" t="s">
        <v>24</v>
      </c>
    </row>
    <row r="155" spans="3:5" ht="15.75" x14ac:dyDescent="0.25">
      <c r="C155" s="13" t="s">
        <v>133</v>
      </c>
      <c r="D155" s="12" t="s">
        <v>134</v>
      </c>
      <c r="E155" s="12" t="s">
        <v>24</v>
      </c>
    </row>
    <row r="156" spans="3:5" ht="15.75" x14ac:dyDescent="0.25">
      <c r="C156" s="13" t="s">
        <v>135</v>
      </c>
      <c r="D156" s="12" t="s">
        <v>136</v>
      </c>
      <c r="E156" s="12" t="s">
        <v>24</v>
      </c>
    </row>
    <row r="157" spans="3:5" ht="15.75" x14ac:dyDescent="0.25">
      <c r="C157" s="13" t="s">
        <v>137</v>
      </c>
      <c r="D157" s="12" t="s">
        <v>138</v>
      </c>
      <c r="E157" s="12" t="s">
        <v>24</v>
      </c>
    </row>
    <row r="158" spans="3:5" ht="15.75" x14ac:dyDescent="0.25">
      <c r="C158" s="6" t="s">
        <v>139</v>
      </c>
      <c r="D158" s="7" t="s">
        <v>140</v>
      </c>
      <c r="E158" s="7" t="s">
        <v>24</v>
      </c>
    </row>
    <row r="159" spans="3:5" ht="15.75" x14ac:dyDescent="0.25">
      <c r="C159" s="13" t="s">
        <v>141</v>
      </c>
      <c r="D159" s="12" t="s">
        <v>142</v>
      </c>
      <c r="E159" s="12" t="s">
        <v>24</v>
      </c>
    </row>
    <row r="160" spans="3:5" ht="15.75" x14ac:dyDescent="0.25">
      <c r="C160" s="13" t="s">
        <v>143</v>
      </c>
      <c r="D160" s="12" t="s">
        <v>144</v>
      </c>
      <c r="E160" s="12" t="s">
        <v>24</v>
      </c>
    </row>
    <row r="161" spans="3:5" ht="31.5" x14ac:dyDescent="0.25">
      <c r="C161" s="13" t="s">
        <v>145</v>
      </c>
      <c r="D161" s="12" t="s">
        <v>146</v>
      </c>
      <c r="E161" s="12" t="s">
        <v>24</v>
      </c>
    </row>
    <row r="162" spans="3:5" ht="15.75" x14ac:dyDescent="0.25">
      <c r="C162" s="13" t="s">
        <v>147</v>
      </c>
      <c r="D162" s="12" t="s">
        <v>148</v>
      </c>
      <c r="E162" s="12" t="s">
        <v>24</v>
      </c>
    </row>
    <row r="163" spans="3:5" ht="15.75" x14ac:dyDescent="0.25">
      <c r="C163" s="13" t="s">
        <v>149</v>
      </c>
      <c r="D163" s="12" t="s">
        <v>150</v>
      </c>
      <c r="E163" s="12" t="s">
        <v>24</v>
      </c>
    </row>
    <row r="164" spans="3:5" ht="15.75" x14ac:dyDescent="0.25">
      <c r="C164" s="14" t="s">
        <v>151</v>
      </c>
      <c r="D164" s="7" t="s">
        <v>152</v>
      </c>
      <c r="E164" s="7" t="s">
        <v>24</v>
      </c>
    </row>
    <row r="165" spans="3:5" ht="15.75" x14ac:dyDescent="0.25">
      <c r="C165" s="6" t="s">
        <v>163</v>
      </c>
      <c r="D165" s="7" t="s">
        <v>164</v>
      </c>
      <c r="E165" s="7" t="s">
        <v>25</v>
      </c>
    </row>
    <row r="166" spans="3:5" ht="15.75" x14ac:dyDescent="0.25">
      <c r="C166" s="6" t="s">
        <v>463</v>
      </c>
      <c r="D166" s="7" t="s">
        <v>464</v>
      </c>
      <c r="E166" s="7" t="s">
        <v>23</v>
      </c>
    </row>
    <row r="167" spans="3:5" ht="15.75" x14ac:dyDescent="0.25">
      <c r="C167" s="6" t="s">
        <v>465</v>
      </c>
      <c r="D167" s="7" t="s">
        <v>466</v>
      </c>
      <c r="E167" s="7" t="s">
        <v>23</v>
      </c>
    </row>
    <row r="168" spans="3:5" ht="15.75" x14ac:dyDescent="0.25">
      <c r="C168" s="6" t="s">
        <v>467</v>
      </c>
      <c r="D168" s="7" t="s">
        <v>468</v>
      </c>
      <c r="E168" s="7" t="s">
        <v>23</v>
      </c>
    </row>
    <row r="169" spans="3:5" ht="15.75" x14ac:dyDescent="0.25">
      <c r="C169" s="6" t="s">
        <v>153</v>
      </c>
      <c r="D169" s="7" t="s">
        <v>154</v>
      </c>
      <c r="E169" s="7" t="s">
        <v>24</v>
      </c>
    </row>
    <row r="170" spans="3:5" ht="15.75" x14ac:dyDescent="0.25">
      <c r="C170" s="6" t="s">
        <v>155</v>
      </c>
      <c r="D170" s="7" t="s">
        <v>156</v>
      </c>
      <c r="E170" s="7" t="s">
        <v>24</v>
      </c>
    </row>
    <row r="171" spans="3:5" ht="15.75" x14ac:dyDescent="0.25">
      <c r="C171" s="6" t="s">
        <v>157</v>
      </c>
      <c r="D171" s="7" t="s">
        <v>158</v>
      </c>
      <c r="E171" s="7" t="s">
        <v>24</v>
      </c>
    </row>
    <row r="172" spans="3:5" ht="15.75" x14ac:dyDescent="0.25">
      <c r="C172" s="6" t="s">
        <v>165</v>
      </c>
      <c r="D172" s="7" t="s">
        <v>166</v>
      </c>
      <c r="E172" s="7" t="s">
        <v>25</v>
      </c>
    </row>
    <row r="173" spans="3:5" ht="15.75" x14ac:dyDescent="0.25">
      <c r="C173" s="13" t="s">
        <v>167</v>
      </c>
      <c r="D173" s="12" t="s">
        <v>168</v>
      </c>
      <c r="E173" s="12" t="s">
        <v>25</v>
      </c>
    </row>
    <row r="174" spans="3:5" ht="15.75" x14ac:dyDescent="0.25">
      <c r="C174" s="13" t="s">
        <v>169</v>
      </c>
      <c r="D174" s="12" t="s">
        <v>170</v>
      </c>
      <c r="E174" s="12" t="s">
        <v>25</v>
      </c>
    </row>
    <row r="175" spans="3:5" ht="15.75" x14ac:dyDescent="0.25">
      <c r="C175" s="13" t="s">
        <v>171</v>
      </c>
      <c r="D175" s="12" t="s">
        <v>172</v>
      </c>
      <c r="E175" s="12" t="s">
        <v>25</v>
      </c>
    </row>
    <row r="176" spans="3:5" ht="15.75" x14ac:dyDescent="0.25">
      <c r="C176" s="13" t="s">
        <v>173</v>
      </c>
      <c r="D176" s="12" t="s">
        <v>174</v>
      </c>
      <c r="E176" s="12" t="s">
        <v>25</v>
      </c>
    </row>
    <row r="177" spans="3:5" ht="15.75" x14ac:dyDescent="0.25">
      <c r="C177" s="13" t="s">
        <v>175</v>
      </c>
      <c r="D177" s="12" t="s">
        <v>176</v>
      </c>
      <c r="E177" s="12" t="s">
        <v>25</v>
      </c>
    </row>
    <row r="178" spans="3:5" ht="15.75" x14ac:dyDescent="0.25">
      <c r="C178" s="13" t="s">
        <v>177</v>
      </c>
      <c r="D178" s="12" t="s">
        <v>178</v>
      </c>
      <c r="E178" s="12" t="s">
        <v>25</v>
      </c>
    </row>
    <row r="179" spans="3:5" ht="15.75" x14ac:dyDescent="0.25">
      <c r="C179" s="13" t="s">
        <v>179</v>
      </c>
      <c r="D179" s="12" t="s">
        <v>180</v>
      </c>
      <c r="E179" s="12" t="s">
        <v>25</v>
      </c>
    </row>
    <row r="180" spans="3:5" ht="15.75" x14ac:dyDescent="0.25">
      <c r="C180" s="13" t="s">
        <v>181</v>
      </c>
      <c r="D180" s="12" t="s">
        <v>182</v>
      </c>
      <c r="E180" s="12" t="s">
        <v>25</v>
      </c>
    </row>
    <row r="181" spans="3:5" ht="15.75" x14ac:dyDescent="0.25">
      <c r="C181" s="13" t="s">
        <v>183</v>
      </c>
      <c r="D181" s="12" t="s">
        <v>184</v>
      </c>
      <c r="E181" s="12" t="s">
        <v>25</v>
      </c>
    </row>
    <row r="182" spans="3:5" ht="15.75" x14ac:dyDescent="0.25">
      <c r="C182" s="13" t="s">
        <v>185</v>
      </c>
      <c r="D182" s="15" t="s">
        <v>186</v>
      </c>
      <c r="E182" s="15" t="s">
        <v>25</v>
      </c>
    </row>
    <row r="183" spans="3:5" ht="15.75" x14ac:dyDescent="0.25">
      <c r="C183" s="13" t="s">
        <v>187</v>
      </c>
      <c r="D183" s="15" t="s">
        <v>188</v>
      </c>
      <c r="E183" s="15" t="s">
        <v>25</v>
      </c>
    </row>
    <row r="184" spans="3:5" ht="31.5" x14ac:dyDescent="0.25">
      <c r="C184" s="6" t="s">
        <v>189</v>
      </c>
      <c r="D184" s="7" t="s">
        <v>190</v>
      </c>
      <c r="E184" s="7" t="s">
        <v>25</v>
      </c>
    </row>
    <row r="185" spans="3:5" ht="15.75" x14ac:dyDescent="0.25">
      <c r="C185" s="13" t="s">
        <v>191</v>
      </c>
      <c r="D185" s="12" t="s">
        <v>192</v>
      </c>
      <c r="E185" s="12" t="s">
        <v>25</v>
      </c>
    </row>
    <row r="186" spans="3:5" ht="15.75" x14ac:dyDescent="0.25">
      <c r="C186" s="13" t="s">
        <v>193</v>
      </c>
      <c r="D186" s="12" t="s">
        <v>194</v>
      </c>
      <c r="E186" s="12" t="s">
        <v>25</v>
      </c>
    </row>
    <row r="187" spans="3:5" ht="15.75" x14ac:dyDescent="0.25">
      <c r="C187" s="13" t="s">
        <v>195</v>
      </c>
      <c r="D187" s="12" t="s">
        <v>196</v>
      </c>
      <c r="E187" s="12" t="s">
        <v>25</v>
      </c>
    </row>
    <row r="188" spans="3:5" ht="31.5" x14ac:dyDescent="0.25">
      <c r="C188" s="13" t="s">
        <v>197</v>
      </c>
      <c r="D188" s="12" t="s">
        <v>198</v>
      </c>
      <c r="E188" s="12" t="s">
        <v>25</v>
      </c>
    </row>
    <row r="189" spans="3:5" ht="15.75" x14ac:dyDescent="0.25">
      <c r="C189" s="6" t="s">
        <v>159</v>
      </c>
      <c r="D189" s="7" t="s">
        <v>160</v>
      </c>
      <c r="E189" s="7" t="s">
        <v>24</v>
      </c>
    </row>
    <row r="190" spans="3:5" ht="15.75" x14ac:dyDescent="0.25">
      <c r="C190" s="6" t="s">
        <v>161</v>
      </c>
      <c r="D190" s="7" t="s">
        <v>162</v>
      </c>
      <c r="E190" s="7" t="s">
        <v>24</v>
      </c>
    </row>
    <row r="191" spans="3:5" ht="15.75" x14ac:dyDescent="0.25">
      <c r="C191" s="6" t="s">
        <v>199</v>
      </c>
      <c r="D191" s="7" t="s">
        <v>200</v>
      </c>
      <c r="E191" s="7" t="s">
        <v>26</v>
      </c>
    </row>
    <row r="192" spans="3:5" ht="15.75" x14ac:dyDescent="0.25">
      <c r="C192" s="6" t="s">
        <v>201</v>
      </c>
      <c r="D192" s="7" t="s">
        <v>202</v>
      </c>
      <c r="E192" s="7" t="s">
        <v>26</v>
      </c>
    </row>
    <row r="193" spans="3:5" ht="15.75" x14ac:dyDescent="0.25">
      <c r="C193" s="6" t="s">
        <v>203</v>
      </c>
      <c r="D193" s="7" t="s">
        <v>204</v>
      </c>
      <c r="E193" s="7" t="s">
        <v>26</v>
      </c>
    </row>
    <row r="194" spans="3:5" ht="15.75" x14ac:dyDescent="0.25">
      <c r="C194" s="6" t="s">
        <v>205</v>
      </c>
      <c r="D194" s="7" t="s">
        <v>206</v>
      </c>
      <c r="E194" s="7" t="s">
        <v>26</v>
      </c>
    </row>
    <row r="195" spans="3:5" ht="15.75" x14ac:dyDescent="0.25">
      <c r="C195" s="6" t="s">
        <v>207</v>
      </c>
      <c r="D195" s="7" t="s">
        <v>208</v>
      </c>
      <c r="E195" s="7" t="s">
        <v>26</v>
      </c>
    </row>
    <row r="196" spans="3:5" ht="15.75" x14ac:dyDescent="0.25">
      <c r="C196" s="6" t="s">
        <v>209</v>
      </c>
      <c r="D196" s="7" t="s">
        <v>210</v>
      </c>
      <c r="E196" s="7" t="s">
        <v>26</v>
      </c>
    </row>
    <row r="197" spans="3:5" ht="15.75" x14ac:dyDescent="0.25">
      <c r="C197" s="6" t="s">
        <v>211</v>
      </c>
      <c r="D197" s="7" t="s">
        <v>212</v>
      </c>
      <c r="E197" s="7" t="s">
        <v>26</v>
      </c>
    </row>
    <row r="198" spans="3:5" ht="15.75" x14ac:dyDescent="0.25">
      <c r="C198" s="6" t="s">
        <v>213</v>
      </c>
      <c r="D198" s="7" t="s">
        <v>214</v>
      </c>
      <c r="E198" s="7" t="s">
        <v>26</v>
      </c>
    </row>
    <row r="199" spans="3:5" ht="15.75" x14ac:dyDescent="0.25">
      <c r="C199" s="6" t="s">
        <v>215</v>
      </c>
      <c r="D199" s="7" t="s">
        <v>216</v>
      </c>
      <c r="E199" s="7" t="s">
        <v>26</v>
      </c>
    </row>
    <row r="200" spans="3:5" ht="15.75" x14ac:dyDescent="0.25">
      <c r="C200" s="6" t="s">
        <v>217</v>
      </c>
      <c r="D200" s="7" t="s">
        <v>218</v>
      </c>
      <c r="E200" s="7" t="s">
        <v>26</v>
      </c>
    </row>
    <row r="201" spans="3:5" ht="15.75" x14ac:dyDescent="0.25">
      <c r="C201" s="6" t="s">
        <v>219</v>
      </c>
      <c r="D201" s="7" t="s">
        <v>220</v>
      </c>
      <c r="E201" s="7" t="s">
        <v>27</v>
      </c>
    </row>
    <row r="202" spans="3:5" ht="15.75" x14ac:dyDescent="0.25">
      <c r="C202" s="6" t="s">
        <v>221</v>
      </c>
      <c r="D202" s="7" t="s">
        <v>222</v>
      </c>
      <c r="E202" s="7" t="s">
        <v>27</v>
      </c>
    </row>
    <row r="203" spans="3:5" ht="15.75" x14ac:dyDescent="0.25">
      <c r="C203" s="6" t="s">
        <v>223</v>
      </c>
      <c r="D203" s="7" t="s">
        <v>224</v>
      </c>
      <c r="E203" s="7" t="s">
        <v>27</v>
      </c>
    </row>
    <row r="204" spans="3:5" ht="15.75" x14ac:dyDescent="0.25">
      <c r="C204" s="6" t="s">
        <v>225</v>
      </c>
      <c r="D204" s="7" t="s">
        <v>226</v>
      </c>
      <c r="E204" s="7" t="s">
        <v>27</v>
      </c>
    </row>
    <row r="205" spans="3:5" ht="15.75" x14ac:dyDescent="0.25">
      <c r="C205" s="6" t="s">
        <v>227</v>
      </c>
      <c r="D205" s="7" t="s">
        <v>228</v>
      </c>
      <c r="E205" s="7" t="s">
        <v>27</v>
      </c>
    </row>
    <row r="206" spans="3:5" ht="15.75" x14ac:dyDescent="0.25">
      <c r="C206" s="6" t="s">
        <v>229</v>
      </c>
      <c r="D206" s="7" t="s">
        <v>230</v>
      </c>
      <c r="E206" s="7" t="s">
        <v>27</v>
      </c>
    </row>
    <row r="207" spans="3:5" ht="15.75" x14ac:dyDescent="0.25">
      <c r="C207" s="6" t="s">
        <v>235</v>
      </c>
      <c r="D207" s="7" t="s">
        <v>236</v>
      </c>
      <c r="E207" s="7" t="s">
        <v>12</v>
      </c>
    </row>
    <row r="208" spans="3:5" ht="15.75" x14ac:dyDescent="0.25">
      <c r="C208" s="6" t="s">
        <v>231</v>
      </c>
      <c r="D208" s="7" t="s">
        <v>232</v>
      </c>
      <c r="E208" s="7" t="s">
        <v>27</v>
      </c>
    </row>
    <row r="209" spans="3:5" ht="15.75" x14ac:dyDescent="0.25">
      <c r="C209" s="6" t="s">
        <v>233</v>
      </c>
      <c r="D209" s="7" t="s">
        <v>234</v>
      </c>
      <c r="E209" s="7" t="s">
        <v>27</v>
      </c>
    </row>
    <row r="210" spans="3:5" ht="15.75" x14ac:dyDescent="0.25">
      <c r="C210" s="6" t="s">
        <v>249</v>
      </c>
      <c r="D210" s="7" t="s">
        <v>250</v>
      </c>
      <c r="E210" s="7" t="s">
        <v>21</v>
      </c>
    </row>
    <row r="211" spans="3:5" ht="15.75" x14ac:dyDescent="0.25">
      <c r="C211" s="6" t="s">
        <v>251</v>
      </c>
      <c r="D211" s="7" t="s">
        <v>252</v>
      </c>
      <c r="E211" s="7" t="s">
        <v>21</v>
      </c>
    </row>
    <row r="212" spans="3:5" ht="15.75" x14ac:dyDescent="0.25">
      <c r="C212" s="6" t="s">
        <v>253</v>
      </c>
      <c r="D212" s="7" t="s">
        <v>254</v>
      </c>
      <c r="E212" s="7" t="s">
        <v>21</v>
      </c>
    </row>
    <row r="213" spans="3:5" ht="15.75" x14ac:dyDescent="0.25">
      <c r="C213" s="6" t="s">
        <v>255</v>
      </c>
      <c r="D213" s="7" t="s">
        <v>256</v>
      </c>
      <c r="E213" s="7" t="s">
        <v>21</v>
      </c>
    </row>
    <row r="214" spans="3:5" ht="15.75" x14ac:dyDescent="0.25">
      <c r="C214" s="6" t="s">
        <v>257</v>
      </c>
      <c r="D214" s="7" t="s">
        <v>258</v>
      </c>
      <c r="E214" s="7" t="s">
        <v>21</v>
      </c>
    </row>
    <row r="215" spans="3:5" ht="15.75" x14ac:dyDescent="0.25">
      <c r="C215" s="6" t="s">
        <v>259</v>
      </c>
      <c r="D215" s="7" t="s">
        <v>260</v>
      </c>
      <c r="E215" s="7" t="s">
        <v>21</v>
      </c>
    </row>
    <row r="216" spans="3:5" ht="31.5" x14ac:dyDescent="0.25">
      <c r="C216" s="6" t="s">
        <v>109</v>
      </c>
      <c r="D216" s="7" t="s">
        <v>110</v>
      </c>
      <c r="E216" s="7" t="s">
        <v>13</v>
      </c>
    </row>
    <row r="217" spans="3:5" ht="15.75" x14ac:dyDescent="0.25">
      <c r="C217" s="6" t="s">
        <v>261</v>
      </c>
      <c r="D217" s="7" t="s">
        <v>262</v>
      </c>
      <c r="E217" s="7" t="s">
        <v>21</v>
      </c>
    </row>
    <row r="218" spans="3:5" ht="15.75" x14ac:dyDescent="0.25">
      <c r="C218" s="6" t="s">
        <v>263</v>
      </c>
      <c r="D218" s="7" t="s">
        <v>264</v>
      </c>
      <c r="E218" s="7" t="s">
        <v>21</v>
      </c>
    </row>
    <row r="219" spans="3:5" ht="15.75" x14ac:dyDescent="0.25">
      <c r="C219" s="6" t="s">
        <v>265</v>
      </c>
      <c r="D219" s="7" t="s">
        <v>266</v>
      </c>
      <c r="E219" s="7" t="s">
        <v>21</v>
      </c>
    </row>
    <row r="220" spans="3:5" ht="15.75" x14ac:dyDescent="0.25">
      <c r="C220" s="16" t="s">
        <v>469</v>
      </c>
      <c r="D220" s="7" t="s">
        <v>470</v>
      </c>
      <c r="E220" s="7" t="s">
        <v>29</v>
      </c>
    </row>
    <row r="221" spans="3:5" ht="15.75" x14ac:dyDescent="0.25">
      <c r="C221" s="16" t="s">
        <v>471</v>
      </c>
      <c r="D221" s="7" t="s">
        <v>472</v>
      </c>
      <c r="E221" s="7" t="s">
        <v>29</v>
      </c>
    </row>
    <row r="222" spans="3:5" ht="15.75" x14ac:dyDescent="0.25">
      <c r="C222" s="16" t="s">
        <v>473</v>
      </c>
      <c r="D222" s="7" t="s">
        <v>474</v>
      </c>
      <c r="E222" s="7" t="s">
        <v>29</v>
      </c>
    </row>
    <row r="223" spans="3:5" ht="15.75" x14ac:dyDescent="0.25">
      <c r="C223" s="16" t="s">
        <v>475</v>
      </c>
      <c r="D223" s="7" t="s">
        <v>476</v>
      </c>
      <c r="E223" s="7" t="s">
        <v>29</v>
      </c>
    </row>
    <row r="224" spans="3:5" ht="15.75" x14ac:dyDescent="0.25">
      <c r="C224" s="16" t="s">
        <v>477</v>
      </c>
      <c r="D224" s="7" t="s">
        <v>478</v>
      </c>
      <c r="E224" s="7" t="s">
        <v>29</v>
      </c>
    </row>
    <row r="225" spans="3:5" ht="15.75" x14ac:dyDescent="0.25">
      <c r="C225" s="16" t="s">
        <v>479</v>
      </c>
      <c r="D225" s="7" t="s">
        <v>480</v>
      </c>
      <c r="E225" s="7" t="s">
        <v>29</v>
      </c>
    </row>
    <row r="226" spans="3:5" ht="15.75" x14ac:dyDescent="0.25">
      <c r="C226" s="16" t="s">
        <v>481</v>
      </c>
      <c r="D226" s="7" t="s">
        <v>482</v>
      </c>
      <c r="E226" s="7" t="s">
        <v>30</v>
      </c>
    </row>
    <row r="227" spans="3:5" ht="15.75" x14ac:dyDescent="0.25">
      <c r="C227" s="16" t="s">
        <v>483</v>
      </c>
      <c r="D227" s="7" t="s">
        <v>484</v>
      </c>
      <c r="E227" s="7" t="s">
        <v>30</v>
      </c>
    </row>
    <row r="228" spans="3:5" ht="15.75" x14ac:dyDescent="0.25">
      <c r="C228" s="16" t="s">
        <v>485</v>
      </c>
      <c r="D228" s="7" t="s">
        <v>486</v>
      </c>
      <c r="E228" s="7" t="s">
        <v>30</v>
      </c>
    </row>
    <row r="229" spans="3:5" ht="15.75" x14ac:dyDescent="0.25">
      <c r="C229" s="16" t="s">
        <v>487</v>
      </c>
      <c r="D229" s="7" t="s">
        <v>488</v>
      </c>
      <c r="E229" s="7" t="s">
        <v>30</v>
      </c>
    </row>
    <row r="230" spans="3:5" ht="15.75" x14ac:dyDescent="0.25">
      <c r="C230" s="16" t="s">
        <v>489</v>
      </c>
      <c r="D230" s="7" t="s">
        <v>490</v>
      </c>
      <c r="E230" s="7" t="s">
        <v>30</v>
      </c>
    </row>
    <row r="231" spans="3:5" ht="15.75" x14ac:dyDescent="0.25">
      <c r="C231" s="16" t="s">
        <v>491</v>
      </c>
      <c r="D231" s="7" t="s">
        <v>492</v>
      </c>
      <c r="E231" s="7" t="s">
        <v>30</v>
      </c>
    </row>
    <row r="232" spans="3:5" ht="15.75" x14ac:dyDescent="0.25">
      <c r="C232" s="16" t="s">
        <v>493</v>
      </c>
      <c r="D232" s="7" t="s">
        <v>494</v>
      </c>
      <c r="E232" s="7" t="s">
        <v>30</v>
      </c>
    </row>
    <row r="233" spans="3:5" ht="15.75" x14ac:dyDescent="0.25">
      <c r="C233" s="16" t="s">
        <v>495</v>
      </c>
      <c r="D233" s="7" t="s">
        <v>496</v>
      </c>
      <c r="E233" s="7" t="s">
        <v>30</v>
      </c>
    </row>
    <row r="234" spans="3:5" ht="15.75" x14ac:dyDescent="0.25">
      <c r="C234" s="16" t="s">
        <v>497</v>
      </c>
      <c r="D234" s="7" t="s">
        <v>498</v>
      </c>
      <c r="E234" s="7" t="s">
        <v>30</v>
      </c>
    </row>
    <row r="235" spans="3:5" ht="15.75" x14ac:dyDescent="0.25">
      <c r="C235" s="16" t="s">
        <v>499</v>
      </c>
      <c r="D235" s="7" t="s">
        <v>500</v>
      </c>
      <c r="E235" s="7" t="s">
        <v>30</v>
      </c>
    </row>
    <row r="236" spans="3:5" ht="31.5" x14ac:dyDescent="0.25">
      <c r="C236" s="16" t="s">
        <v>501</v>
      </c>
      <c r="D236" s="7" t="s">
        <v>502</v>
      </c>
      <c r="E236" s="7" t="s">
        <v>31</v>
      </c>
    </row>
    <row r="237" spans="3:5" ht="31.5" x14ac:dyDescent="0.25">
      <c r="C237" s="16" t="s">
        <v>503</v>
      </c>
      <c r="D237" s="7" t="s">
        <v>504</v>
      </c>
      <c r="E237" s="7" t="s">
        <v>31</v>
      </c>
    </row>
    <row r="238" spans="3:5" ht="31.5" x14ac:dyDescent="0.25">
      <c r="C238" s="16" t="s">
        <v>505</v>
      </c>
      <c r="D238" s="7" t="s">
        <v>200</v>
      </c>
      <c r="E238" s="7" t="s">
        <v>31</v>
      </c>
    </row>
    <row r="239" spans="3:5" ht="31.5" x14ac:dyDescent="0.25">
      <c r="C239" s="16" t="s">
        <v>506</v>
      </c>
      <c r="D239" s="7" t="s">
        <v>507</v>
      </c>
      <c r="E239" s="7" t="s">
        <v>31</v>
      </c>
    </row>
    <row r="240" spans="3:5" ht="31.5" x14ac:dyDescent="0.25">
      <c r="C240" s="16" t="s">
        <v>508</v>
      </c>
      <c r="D240" s="7" t="s">
        <v>509</v>
      </c>
      <c r="E240" s="7" t="s">
        <v>31</v>
      </c>
    </row>
    <row r="241" spans="3:5" ht="31.5" x14ac:dyDescent="0.25">
      <c r="C241" s="16" t="s">
        <v>510</v>
      </c>
      <c r="D241" s="7" t="s">
        <v>511</v>
      </c>
      <c r="E241" s="7" t="s">
        <v>31</v>
      </c>
    </row>
    <row r="242" spans="3:5" ht="15.75" x14ac:dyDescent="0.25">
      <c r="C242" s="16" t="s">
        <v>512</v>
      </c>
      <c r="D242" s="7" t="s">
        <v>513</v>
      </c>
      <c r="E242" s="7" t="s">
        <v>28</v>
      </c>
    </row>
    <row r="243" spans="3:5" ht="15.75" x14ac:dyDescent="0.25">
      <c r="C243" s="16" t="s">
        <v>514</v>
      </c>
      <c r="D243" s="7" t="s">
        <v>515</v>
      </c>
      <c r="E243" s="7" t="s">
        <v>28</v>
      </c>
    </row>
    <row r="244" spans="3:5" ht="15.75" x14ac:dyDescent="0.25">
      <c r="C244" s="16" t="s">
        <v>516</v>
      </c>
      <c r="D244" s="7" t="s">
        <v>517</v>
      </c>
      <c r="E244" s="7" t="s">
        <v>28</v>
      </c>
    </row>
    <row r="245" spans="3:5" ht="15.75" x14ac:dyDescent="0.25">
      <c r="C245" s="16" t="s">
        <v>518</v>
      </c>
      <c r="D245" s="7" t="s">
        <v>519</v>
      </c>
      <c r="E245" s="7" t="s">
        <v>28</v>
      </c>
    </row>
    <row r="246" spans="3:5" ht="15.75" x14ac:dyDescent="0.25">
      <c r="C246" s="16" t="s">
        <v>520</v>
      </c>
      <c r="D246" s="7" t="s">
        <v>521</v>
      </c>
      <c r="E246" s="7" t="s">
        <v>28</v>
      </c>
    </row>
    <row r="247" spans="3:5" ht="15.75" x14ac:dyDescent="0.25">
      <c r="C247" s="16" t="s">
        <v>522</v>
      </c>
      <c r="D247" s="7" t="s">
        <v>523</v>
      </c>
      <c r="E247" s="7" t="s">
        <v>28</v>
      </c>
    </row>
    <row r="248" spans="3:5" ht="15.75" x14ac:dyDescent="0.25">
      <c r="C248" s="16" t="s">
        <v>524</v>
      </c>
      <c r="D248" s="7" t="s">
        <v>525</v>
      </c>
      <c r="E248" s="7" t="s">
        <v>32</v>
      </c>
    </row>
    <row r="249" spans="3:5" ht="15.75" x14ac:dyDescent="0.25">
      <c r="C249" s="16" t="s">
        <v>526</v>
      </c>
      <c r="D249" s="7" t="s">
        <v>527</v>
      </c>
      <c r="E249" s="7" t="s">
        <v>28</v>
      </c>
    </row>
    <row r="250" spans="3:5" ht="47.25" x14ac:dyDescent="0.25">
      <c r="C250" s="16" t="s">
        <v>237</v>
      </c>
      <c r="D250" s="7" t="s">
        <v>238</v>
      </c>
      <c r="E250" s="7" t="s">
        <v>12</v>
      </c>
    </row>
    <row r="251" spans="3:5" ht="15.75" x14ac:dyDescent="0.25">
      <c r="C251" s="16" t="s">
        <v>528</v>
      </c>
      <c r="D251" s="7" t="s">
        <v>529</v>
      </c>
      <c r="E251" s="7" t="s">
        <v>30</v>
      </c>
    </row>
    <row r="252" spans="3:5" ht="15.75" x14ac:dyDescent="0.25">
      <c r="C252" s="17" t="s">
        <v>530</v>
      </c>
      <c r="D252" s="18" t="s">
        <v>531</v>
      </c>
      <c r="E252" s="18" t="s">
        <v>33</v>
      </c>
    </row>
    <row r="253" spans="3:5" ht="15.75" x14ac:dyDescent="0.25">
      <c r="C253" s="17" t="s">
        <v>532</v>
      </c>
      <c r="D253" s="18" t="s">
        <v>533</v>
      </c>
      <c r="E253" s="18" t="s">
        <v>33</v>
      </c>
    </row>
    <row r="254" spans="3:5" ht="15.75" x14ac:dyDescent="0.25">
      <c r="C254" s="17" t="s">
        <v>534</v>
      </c>
      <c r="D254" s="18" t="s">
        <v>535</v>
      </c>
      <c r="E254" s="18" t="s">
        <v>33</v>
      </c>
    </row>
    <row r="255" spans="3:5" ht="15.75" x14ac:dyDescent="0.25">
      <c r="C255" s="17" t="s">
        <v>536</v>
      </c>
      <c r="D255" s="18" t="s">
        <v>537</v>
      </c>
      <c r="E255" s="18" t="s">
        <v>33</v>
      </c>
    </row>
    <row r="256" spans="3:5" ht="15.75" x14ac:dyDescent="0.25">
      <c r="C256" s="17" t="s">
        <v>538</v>
      </c>
      <c r="D256" s="18" t="s">
        <v>539</v>
      </c>
      <c r="E256" s="18" t="s">
        <v>33</v>
      </c>
    </row>
    <row r="257" spans="3:5" ht="15.75" x14ac:dyDescent="0.25">
      <c r="C257" s="17" t="s">
        <v>540</v>
      </c>
      <c r="D257" s="18" t="s">
        <v>541</v>
      </c>
      <c r="E257" s="18" t="s">
        <v>33</v>
      </c>
    </row>
    <row r="258" spans="3:5" ht="15.75" x14ac:dyDescent="0.25">
      <c r="C258" s="17" t="s">
        <v>542</v>
      </c>
      <c r="D258" s="18" t="s">
        <v>543</v>
      </c>
      <c r="E258" s="18" t="s">
        <v>33</v>
      </c>
    </row>
    <row r="259" spans="3:5" ht="15.75" x14ac:dyDescent="0.25">
      <c r="C259" s="17" t="s">
        <v>544</v>
      </c>
      <c r="D259" s="18" t="s">
        <v>545</v>
      </c>
      <c r="E259" s="18" t="s">
        <v>33</v>
      </c>
    </row>
    <row r="260" spans="3:5" ht="15.75" x14ac:dyDescent="0.25">
      <c r="C260" s="17" t="s">
        <v>546</v>
      </c>
      <c r="D260" s="18" t="s">
        <v>547</v>
      </c>
      <c r="E260" s="18" t="s">
        <v>33</v>
      </c>
    </row>
    <row r="261" spans="3:5" ht="15.75" x14ac:dyDescent="0.25">
      <c r="C261" s="17" t="s">
        <v>548</v>
      </c>
      <c r="D261" s="18" t="s">
        <v>549</v>
      </c>
      <c r="E261" s="18" t="s">
        <v>33</v>
      </c>
    </row>
    <row r="262" spans="3:5" ht="15.75" x14ac:dyDescent="0.25">
      <c r="C262" s="17" t="s">
        <v>550</v>
      </c>
      <c r="D262" s="18" t="s">
        <v>551</v>
      </c>
      <c r="E262" s="18" t="s">
        <v>33</v>
      </c>
    </row>
    <row r="263" spans="3:5" ht="15.75" x14ac:dyDescent="0.25">
      <c r="C263" s="17" t="s">
        <v>552</v>
      </c>
      <c r="D263" s="18" t="s">
        <v>553</v>
      </c>
      <c r="E263" s="18" t="s">
        <v>33</v>
      </c>
    </row>
    <row r="264" spans="3:5" ht="15.75" x14ac:dyDescent="0.25">
      <c r="C264" s="17" t="s">
        <v>554</v>
      </c>
      <c r="D264" s="18" t="s">
        <v>555</v>
      </c>
      <c r="E264" s="18" t="s">
        <v>33</v>
      </c>
    </row>
    <row r="265" spans="3:5" ht="15.75" x14ac:dyDescent="0.25">
      <c r="C265" s="17" t="s">
        <v>556</v>
      </c>
      <c r="D265" s="18" t="s">
        <v>557</v>
      </c>
      <c r="E265" s="18" t="s">
        <v>33</v>
      </c>
    </row>
    <row r="266" spans="3:5" ht="15.75" x14ac:dyDescent="0.25">
      <c r="C266" s="17" t="s">
        <v>558</v>
      </c>
      <c r="D266" s="18" t="s">
        <v>559</v>
      </c>
      <c r="E266" s="18" t="s">
        <v>33</v>
      </c>
    </row>
    <row r="267" spans="3:5" ht="15.75" x14ac:dyDescent="0.25">
      <c r="C267" s="17" t="s">
        <v>560</v>
      </c>
      <c r="D267" s="18" t="s">
        <v>561</v>
      </c>
      <c r="E267" s="18" t="s">
        <v>33</v>
      </c>
    </row>
    <row r="268" spans="3:5" ht="15.75" x14ac:dyDescent="0.25">
      <c r="C268" s="17" t="s">
        <v>562</v>
      </c>
      <c r="D268" s="18" t="s">
        <v>563</v>
      </c>
      <c r="E268" s="18" t="s">
        <v>33</v>
      </c>
    </row>
    <row r="269" spans="3:5" ht="15.75" x14ac:dyDescent="0.25">
      <c r="C269" s="17" t="s">
        <v>564</v>
      </c>
      <c r="D269" s="18" t="s">
        <v>565</v>
      </c>
      <c r="E269" s="18" t="s">
        <v>33</v>
      </c>
    </row>
    <row r="270" spans="3:5" ht="15.75" x14ac:dyDescent="0.25">
      <c r="C270" s="17" t="s">
        <v>566</v>
      </c>
      <c r="D270" s="18" t="s">
        <v>567</v>
      </c>
      <c r="E270" s="18" t="s">
        <v>33</v>
      </c>
    </row>
    <row r="271" spans="3:5" ht="15.75" x14ac:dyDescent="0.25">
      <c r="C271" s="17" t="s">
        <v>568</v>
      </c>
      <c r="D271" s="18" t="s">
        <v>569</v>
      </c>
      <c r="E271" s="18"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Plan nabave 2024</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Vuković</dc:creator>
  <cp:lastModifiedBy>Luka Jambrošić</cp:lastModifiedBy>
  <cp:lastPrinted>2024-03-27T11:47:22Z</cp:lastPrinted>
  <dcterms:created xsi:type="dcterms:W3CDTF">2023-12-18T13:54:00Z</dcterms:created>
  <dcterms:modified xsi:type="dcterms:W3CDTF">2024-03-28T08:55:36Z</dcterms:modified>
</cp:coreProperties>
</file>